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425" activeTab="4"/>
  </bookViews>
  <sheets>
    <sheet name="1 " sheetId="1" r:id="rId1"/>
    <sheet name="2 " sheetId="2" state="hidden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'!$A$1:$E$14</definedName>
    <definedName name="_xlnm.Print_Area" localSheetId="2">'2'!$B$1:$F$27</definedName>
    <definedName name="_xlnm.Print_Area" localSheetId="1">'2 '!$A$1:$I$34</definedName>
    <definedName name="_xlnm.Print_Area" localSheetId="3">'3'!$A$1:$E$25</definedName>
    <definedName name="_xlnm.Print_Area" localSheetId="4">'4'!$A$1:$E$15</definedName>
    <definedName name="_xlnm.Print_Area" localSheetId="5">'5'!$A$1:$E$29</definedName>
    <definedName name="_xlnm.Print_Area" localSheetId="6">'6'!$A$1:$BW$28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<sst xmlns="http://schemas.openxmlformats.org/spreadsheetml/2006/main" count="273" uniqueCount="193">
  <si>
    <t>Діяльність державної служби зайнятості</t>
  </si>
  <si>
    <t>Показник</t>
  </si>
  <si>
    <t>2016 р.</t>
  </si>
  <si>
    <t>зміна значення</t>
  </si>
  <si>
    <t>%</t>
  </si>
  <si>
    <t xml:space="preserve"> + (-)                            тис. осіб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</si>
  <si>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</si>
  <si>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</si>
  <si>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</si>
  <si>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</si>
  <si>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 xml:space="preserve"> + (-)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</si>
  <si>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</si>
  <si>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</si>
  <si>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</si>
  <si>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</si>
  <si>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</si>
  <si>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</si>
  <si>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</si>
  <si>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</si>
  <si>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</si>
  <si>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</si>
  <si>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</si>
  <si>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</si>
  <si>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</si>
  <si>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</si>
  <si>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</si>
  <si>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</si>
  <si>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</si>
  <si>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</si>
  <si>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</si>
  <si>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</si>
  <si>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</si>
  <si>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</si>
  <si>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</si>
  <si>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</si>
  <si>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</si>
  <si>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</si>
  <si>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</si>
  <si>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</si>
  <si>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</si>
  <si>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</si>
  <si>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</si>
  <si>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</si>
  <si>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</si>
  <si>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</si>
  <si>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</si>
  <si>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</si>
  <si>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</si>
  <si>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</si>
  <si>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</si>
  <si>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</si>
  <si>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</si>
  <si>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</si>
  <si>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</si>
  <si>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</si>
  <si>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</si>
  <si>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</si>
  <si>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</si>
  <si>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</si>
  <si>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</si>
  <si>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</si>
  <si>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</si>
  <si>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</si>
  <si>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</si>
  <si>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</si>
  <si>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</si>
  <si>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</si>
  <si>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</si>
  <si>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</si>
  <si>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</si>
  <si>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</si>
  <si>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</si>
  <si>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</si>
  <si>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</si>
  <si>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</si>
  <si>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</si>
  <si>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</si>
  <si>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</si>
  <si>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</si>
  <si>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</si>
  <si>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</si>
  <si>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</si>
  <si>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</si>
  <si>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</si>
  <si>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</si>
  <si>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</si>
  <si>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</si>
  <si>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</si>
  <si>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</si>
  <si>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</si>
  <si>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</si>
  <si>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</si>
  <si>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</si>
  <si>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</si>
  <si>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</si>
  <si>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у І півріччі 2016 -2017 рр.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</si>
  <si>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</si>
  <si>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</si>
  <si>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</si>
  <si>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</si>
  <si>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</si>
  <si>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</si>
  <si>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</si>
  <si>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</si>
  <si>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</si>
  <si>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</si>
  <si>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</si>
  <si>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</si>
  <si>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</si>
  <si>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</si>
  <si>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</si>
  <si>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</si>
  <si>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</si>
  <si>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</si>
  <si>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</si>
  <si>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Сумська область </t>
  </si>
  <si>
    <t>1801 Білопільський РЦЗ</t>
  </si>
  <si>
    <t>1802 Буринський РЦЗ</t>
  </si>
  <si>
    <t>1803 Великописарівський РЦЗ</t>
  </si>
  <si>
    <t>1806 Краснопільський РЦЗ</t>
  </si>
  <si>
    <t>1807 Кролевецький РЦЗ</t>
  </si>
  <si>
    <t>1808 Лебединська міськрайонна філія Сумського ОЦЗ</t>
  </si>
  <si>
    <t>1809 Липоводолинський РЦЗ</t>
  </si>
  <si>
    <t>1810 Недригайлівський РЦЗ</t>
  </si>
  <si>
    <t>1812 Путивльський РЦЗ</t>
  </si>
  <si>
    <t>1814 Середино-Будський РЦЗ</t>
  </si>
  <si>
    <t>1815 Сумський РЦЗ</t>
  </si>
  <si>
    <t xml:space="preserve">1816 Тростянецький РЦЗ </t>
  </si>
  <si>
    <t xml:space="preserve">1818 Ямпільський РЦЗ </t>
  </si>
  <si>
    <t>1850 Сумський МЦЗ</t>
  </si>
  <si>
    <t>1851 Конотопський МРЦЗ</t>
  </si>
  <si>
    <t>1852 Шосткинський МРЦЗ</t>
  </si>
  <si>
    <t>1853 Роменський МРЦЗ</t>
  </si>
  <si>
    <t>1854 Глухівський МРЦЗ</t>
  </si>
  <si>
    <t>1855 Охтирська міськрайонна філія Сумського ОЦЗ</t>
  </si>
  <si>
    <t>-</t>
  </si>
  <si>
    <t>Мали статус безробітного,  осіб</t>
  </si>
  <si>
    <t>Отримали роботу (у т.ч. до набуття статусу безробітного),   осіб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</si>
  <si>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</si>
  <si>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</si>
  <si>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</si>
  <si>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 осіб</t>
  </si>
  <si>
    <t xml:space="preserve">  з них в ЦПТО, 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</si>
  <si>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</si>
  <si>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</si>
  <si>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</si>
  <si>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Кількість вакансій,  одиниць</t>
  </si>
  <si>
    <t xml:space="preserve">  2017 р.</t>
  </si>
  <si>
    <t xml:space="preserve"> 2018 р.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</si>
  <si>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</si>
  <si>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</si>
  <si>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 одиниць</t>
  </si>
  <si>
    <t>Сумська область</t>
  </si>
  <si>
    <t>Великописарівський РЦЗ</t>
  </si>
  <si>
    <t>Недригайлівський РЦЗ</t>
  </si>
  <si>
    <t>Середино-Будський РЦЗ</t>
  </si>
  <si>
    <t>Сумський МЦЗ</t>
  </si>
  <si>
    <t>Конотопський МРЦЗ</t>
  </si>
  <si>
    <t>Шосткинський МРЦЗ</t>
  </si>
  <si>
    <t>Роменський МРЦЗ</t>
  </si>
  <si>
    <t>Глухівський МРЦЗ</t>
  </si>
  <si>
    <t xml:space="preserve">За даними Державної служби статистики України </t>
  </si>
  <si>
    <t xml:space="preserve"> Працевлаштовано                         до набуття статусу безробітного 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</si>
  <si>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</si>
  <si>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</si>
  <si>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</si>
  <si>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</si>
  <si>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</si>
  <si>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</si>
  <si>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</si>
  <si>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</si>
  <si>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</si>
  <si>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Ямпільський РЦЗ</t>
  </si>
  <si>
    <t>Охтирська міськрайонна філія Сумського обласного центру зайнятості</t>
  </si>
  <si>
    <t xml:space="preserve">Економічна активність населення в Сумській області за I квартал 2017 - 2018 рр..                                                                                                                                                      </t>
  </si>
  <si>
    <t xml:space="preserve"> (за формою 3-ПН)</t>
  </si>
  <si>
    <t>Кількість вакансій на кінець періоду, одиниць</t>
  </si>
  <si>
    <t xml:space="preserve"> - 2 особи</t>
  </si>
  <si>
    <t>січень-серпень         2017 р.</t>
  </si>
  <si>
    <t>січень-серпень              2018 р.</t>
  </si>
  <si>
    <t>січень-серпень 2017 р.</t>
  </si>
  <si>
    <t>січень-серпень 2018 р.</t>
  </si>
  <si>
    <t>Інформація щодо запланованого масового вивільнення працівників                                                                                             за січень-серпень 2017-2018 рр.</t>
  </si>
  <si>
    <t>січень-серпень              2017 р.</t>
  </si>
  <si>
    <t>січень - серпень                   2018 р.</t>
  </si>
  <si>
    <t>за січень-серпень 2017-2018 рр.</t>
  </si>
  <si>
    <t xml:space="preserve"> + 9,2 в.п.</t>
  </si>
  <si>
    <t>Середній розмір допомоги по безробіттю,                                      у серпні, грн.</t>
  </si>
  <si>
    <t xml:space="preserve">  + 439 грн.</t>
  </si>
  <si>
    <t>Станом на 1 вересня</t>
  </si>
  <si>
    <t>+703 грн.</t>
  </si>
  <si>
    <t>у  січні-серпні 2017 - 2018 рр.</t>
  </si>
  <si>
    <t>Середній розмір допомоги по безробіттю у серпні, грн.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</si>
</sst>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7" xfId="61" applyNumberFormat="1" applyFont="1" applyFill="1" applyBorder="1" applyAlignment="1" applyProtection="1">
      <alignment horizontal="center"/>
      <protection/>
    </xf>
    <xf numFmtId="3" fontId="18" fillId="0" borderId="17" xfId="61" applyNumberFormat="1" applyFont="1" applyFill="1" applyBorder="1" applyAlignment="1" applyProtection="1">
      <alignment horizontal="center" vertical="center"/>
      <protection locked="0"/>
    </xf>
    <xf numFmtId="172" fontId="18" fillId="0" borderId="17" xfId="61" applyNumberFormat="1" applyFont="1" applyFill="1" applyBorder="1" applyAlignment="1" applyProtection="1">
      <alignment horizontal="center" vertical="center"/>
      <protection locked="0"/>
    </xf>
    <xf numFmtId="173" fontId="18" fillId="0" borderId="17" xfId="61" applyNumberFormat="1" applyFont="1" applyFill="1" applyBorder="1" applyAlignment="1" applyProtection="1">
      <alignment horizontal="center" vertical="center"/>
      <protection locked="0"/>
    </xf>
    <xf numFmtId="1" fontId="18" fillId="0" borderId="17" xfId="61" applyNumberFormat="1" applyFont="1" applyFill="1" applyBorder="1" applyAlignment="1" applyProtection="1">
      <alignment horizontal="center" vertical="center"/>
      <protection locked="0"/>
    </xf>
    <xf numFmtId="1" fontId="19" fillId="0" borderId="19" xfId="61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9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61" applyNumberFormat="1" applyFont="1" applyFill="1" applyAlignment="1" applyProtection="1">
      <alignment vertical="center"/>
      <protection locked="0"/>
    </xf>
    <xf numFmtId="3" fontId="19" fillId="0" borderId="17" xfId="61" applyNumberFormat="1" applyFont="1" applyFill="1" applyBorder="1" applyAlignment="1" applyProtection="1">
      <alignment horizontal="center" vertical="center"/>
      <protection locked="0"/>
    </xf>
    <xf numFmtId="3" fontId="19" fillId="0" borderId="17" xfId="54" applyNumberFormat="1" applyFont="1" applyFill="1" applyBorder="1" applyAlignment="1">
      <alignment horizontal="center" vertical="center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21" fillId="0" borderId="0" xfId="61" applyNumberFormat="1" applyFont="1" applyFill="1" applyBorder="1" applyProtection="1">
      <alignment/>
      <protection locked="0"/>
    </xf>
    <xf numFmtId="173" fontId="21" fillId="0" borderId="0" xfId="61" applyNumberFormat="1" applyFont="1" applyFill="1" applyBorder="1" applyProtection="1">
      <alignment/>
      <protection locked="0"/>
    </xf>
    <xf numFmtId="1" fontId="22" fillId="0" borderId="0" xfId="61" applyNumberFormat="1" applyFont="1" applyFill="1" applyBorder="1" applyProtection="1">
      <alignment/>
      <protection locked="0"/>
    </xf>
    <xf numFmtId="3" fontId="22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0" fontId="6" fillId="0" borderId="17" xfId="59" applyFont="1" applyFill="1" applyBorder="1" applyAlignment="1">
      <alignment horizontal="center" vertical="center"/>
      <protection/>
    </xf>
    <xf numFmtId="0" fontId="25" fillId="0" borderId="0" xfId="66" applyFont="1" applyFill="1">
      <alignment/>
      <protection/>
    </xf>
    <xf numFmtId="0" fontId="27" fillId="0" borderId="0" xfId="66" applyFont="1" applyFill="1" applyBorder="1" applyAlignment="1">
      <alignment horizontal="center"/>
      <protection/>
    </xf>
    <xf numFmtId="0" fontId="27" fillId="0" borderId="0" xfId="66" applyFont="1" applyFill="1">
      <alignment/>
      <protection/>
    </xf>
    <xf numFmtId="0" fontId="29" fillId="0" borderId="0" xfId="66" applyFont="1" applyFill="1" applyAlignment="1">
      <alignment vertical="center"/>
      <protection/>
    </xf>
    <xf numFmtId="1" fontId="31" fillId="0" borderId="0" xfId="66" applyNumberFormat="1" applyFont="1" applyFill="1">
      <alignment/>
      <protection/>
    </xf>
    <xf numFmtId="0" fontId="31" fillId="0" borderId="0" xfId="66" applyFont="1" applyFill="1">
      <alignment/>
      <protection/>
    </xf>
    <xf numFmtId="0" fontId="29" fillId="0" borderId="0" xfId="66" applyFont="1" applyFill="1" applyAlignment="1">
      <alignment vertical="center" wrapText="1"/>
      <protection/>
    </xf>
    <xf numFmtId="0" fontId="31" fillId="0" borderId="0" xfId="66" applyFont="1" applyFill="1" applyAlignment="1">
      <alignment vertical="center"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Alignment="1">
      <alignment wrapText="1"/>
      <protection/>
    </xf>
    <xf numFmtId="3" fontId="28" fillId="0" borderId="17" xfId="66" applyNumberFormat="1" applyFont="1" applyFill="1" applyBorder="1" applyAlignment="1">
      <alignment horizontal="center" vertical="center"/>
      <protection/>
    </xf>
    <xf numFmtId="0" fontId="27" fillId="0" borderId="0" xfId="66" applyFont="1" applyFill="1" applyAlignment="1">
      <alignment vertical="center"/>
      <protection/>
    </xf>
    <xf numFmtId="3" fontId="35" fillId="0" borderId="0" xfId="66" applyNumberFormat="1" applyFont="1" applyFill="1" applyAlignment="1">
      <alignment horizontal="center" vertical="center"/>
      <protection/>
    </xf>
    <xf numFmtId="3" fontId="34" fillId="0" borderId="17" xfId="66" applyNumberFormat="1" applyFont="1" applyFill="1" applyBorder="1" applyAlignment="1">
      <alignment horizontal="center" vertical="center" wrapText="1"/>
      <protection/>
    </xf>
    <xf numFmtId="3" fontId="34" fillId="0" borderId="17" xfId="66" applyNumberFormat="1" applyFont="1" applyFill="1" applyBorder="1" applyAlignment="1">
      <alignment horizontal="center" vertical="center"/>
      <protection/>
    </xf>
    <xf numFmtId="3" fontId="31" fillId="0" borderId="0" xfId="66" applyNumberFormat="1" applyFont="1" applyFill="1">
      <alignment/>
      <protection/>
    </xf>
    <xf numFmtId="173" fontId="31" fillId="0" borderId="0" xfId="66" applyNumberFormat="1" applyFont="1" applyFill="1">
      <alignment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173" fontId="6" fillId="0" borderId="17" xfId="59" applyNumberFormat="1" applyFont="1" applyFill="1" applyBorder="1" applyAlignment="1">
      <alignment horizontal="center" vertical="center"/>
      <protection/>
    </xf>
    <xf numFmtId="172" fontId="6" fillId="0" borderId="17" xfId="59" applyNumberFormat="1" applyFont="1" applyFill="1" applyBorder="1" applyAlignment="1">
      <alignment horizontal="center" vertical="center"/>
      <protection/>
    </xf>
    <xf numFmtId="3" fontId="4" fillId="0" borderId="17" xfId="59" applyNumberFormat="1" applyFont="1" applyFill="1" applyBorder="1" applyAlignment="1">
      <alignment horizontal="center" vertical="center" wrapText="1"/>
      <protection/>
    </xf>
    <xf numFmtId="49" fontId="6" fillId="0" borderId="17" xfId="59" applyNumberFormat="1" applyFont="1" applyFill="1" applyBorder="1" applyAlignment="1">
      <alignment horizontal="center" vertical="center"/>
      <protection/>
    </xf>
    <xf numFmtId="1" fontId="4" fillId="0" borderId="17" xfId="59" applyNumberFormat="1" applyFont="1" applyFill="1" applyBorder="1" applyAlignment="1">
      <alignment horizontal="center" vertical="center" wrapText="1"/>
      <protection/>
    </xf>
    <xf numFmtId="173" fontId="6" fillId="0" borderId="20" xfId="59" applyNumberFormat="1" applyFont="1" applyFill="1" applyBorder="1" applyAlignment="1">
      <alignment horizontal="center" vertical="center"/>
      <protection/>
    </xf>
    <xf numFmtId="172" fontId="10" fillId="0" borderId="20" xfId="59" applyNumberFormat="1" applyFont="1" applyFill="1" applyBorder="1" applyAlignment="1">
      <alignment horizontal="center" vertical="center" wrapText="1"/>
      <protection/>
    </xf>
    <xf numFmtId="173" fontId="13" fillId="0" borderId="20" xfId="59" applyNumberFormat="1" applyFont="1" applyFill="1" applyBorder="1" applyAlignment="1">
      <alignment horizontal="center" vertical="center"/>
      <protection/>
    </xf>
    <xf numFmtId="173" fontId="6" fillId="0" borderId="14" xfId="59" applyNumberFormat="1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top" wrapText="1"/>
      <protection/>
    </xf>
    <xf numFmtId="0" fontId="4" fillId="0" borderId="17" xfId="59" applyFont="1" applyFill="1" applyBorder="1" applyAlignment="1">
      <alignment horizontal="left" vertical="center" wrapText="1"/>
      <protection/>
    </xf>
    <xf numFmtId="0" fontId="4" fillId="0" borderId="20" xfId="59" applyFont="1" applyFill="1" applyBorder="1" applyAlignment="1">
      <alignment horizontal="left" vertical="center" wrapText="1"/>
      <protection/>
    </xf>
    <xf numFmtId="0" fontId="10" fillId="0" borderId="17" xfId="59" applyFont="1" applyFill="1" applyBorder="1" applyAlignment="1">
      <alignment horizontal="left" vertical="center" wrapText="1"/>
      <protection/>
    </xf>
    <xf numFmtId="0" fontId="10" fillId="0" borderId="20" xfId="59" applyFont="1" applyFill="1" applyBorder="1" applyAlignment="1">
      <alignment horizontal="left" vertical="center" wrapText="1"/>
      <protection/>
    </xf>
    <xf numFmtId="0" fontId="87" fillId="0" borderId="17" xfId="49" applyFont="1" applyFill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42" fillId="0" borderId="0" xfId="65" applyFont="1" applyFill="1" applyBorder="1" applyAlignment="1">
      <alignment horizontal="left"/>
      <protection/>
    </xf>
    <xf numFmtId="0" fontId="43" fillId="0" borderId="21" xfId="57" applyFont="1" applyBorder="1" applyAlignment="1">
      <alignment horizontal="center" vertical="center" wrapText="1"/>
      <protection/>
    </xf>
    <xf numFmtId="0" fontId="31" fillId="0" borderId="0" xfId="57" applyFont="1">
      <alignment/>
      <protection/>
    </xf>
    <xf numFmtId="0" fontId="31" fillId="0" borderId="22" xfId="57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horizontal="left" vertical="top" wrapText="1"/>
      <protection/>
    </xf>
    <xf numFmtId="0" fontId="41" fillId="0" borderId="0" xfId="57" applyFont="1" applyFill="1">
      <alignment/>
      <protection/>
    </xf>
    <xf numFmtId="0" fontId="27" fillId="0" borderId="0" xfId="57" applyFont="1">
      <alignment/>
      <protection/>
    </xf>
    <xf numFmtId="0" fontId="27" fillId="0" borderId="0" xfId="57" applyFont="1" applyBorder="1">
      <alignment/>
      <protection/>
    </xf>
    <xf numFmtId="0" fontId="41" fillId="0" borderId="0" xfId="57" applyFont="1">
      <alignment/>
      <protection/>
    </xf>
    <xf numFmtId="0" fontId="41" fillId="0" borderId="0" xfId="57" applyFont="1" applyBorder="1">
      <alignment/>
      <protection/>
    </xf>
    <xf numFmtId="0" fontId="34" fillId="0" borderId="0" xfId="57" applyFont="1" applyFill="1" applyAlignment="1">
      <alignment/>
      <protection/>
    </xf>
    <xf numFmtId="0" fontId="31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31" fillId="0" borderId="0" xfId="57" applyFont="1" applyFill="1" applyAlignment="1">
      <alignment horizontal="center" vertical="center" wrapText="1"/>
      <protection/>
    </xf>
    <xf numFmtId="0" fontId="44" fillId="0" borderId="0" xfId="57" applyFont="1" applyFill="1" applyAlignment="1">
      <alignment horizontal="center" vertical="center" wrapText="1"/>
      <protection/>
    </xf>
    <xf numFmtId="0" fontId="29" fillId="0" borderId="17" xfId="57" applyFont="1" applyFill="1" applyBorder="1" applyAlignment="1">
      <alignment horizontal="center" vertical="center" wrapText="1"/>
      <protection/>
    </xf>
    <xf numFmtId="0" fontId="46" fillId="0" borderId="17" xfId="57" applyFont="1" applyFill="1" applyBorder="1" applyAlignment="1">
      <alignment horizontal="left" vertical="center" wrapText="1"/>
      <protection/>
    </xf>
    <xf numFmtId="172" fontId="46" fillId="0" borderId="17" xfId="57" applyNumberFormat="1" applyFont="1" applyFill="1" applyBorder="1" applyAlignment="1">
      <alignment horizontal="center" vertical="center" wrapText="1"/>
      <protection/>
    </xf>
    <xf numFmtId="172" fontId="46" fillId="0" borderId="17" xfId="56" applyNumberFormat="1" applyFont="1" applyFill="1" applyBorder="1" applyAlignment="1">
      <alignment horizontal="center" vertical="center" wrapText="1"/>
      <protection/>
    </xf>
    <xf numFmtId="173" fontId="46" fillId="0" borderId="17" xfId="57" applyNumberFormat="1" applyFont="1" applyFill="1" applyBorder="1" applyAlignment="1">
      <alignment horizontal="center" vertical="center"/>
      <protection/>
    </xf>
    <xf numFmtId="0" fontId="44" fillId="0" borderId="0" xfId="57" applyFont="1" applyFill="1" applyAlignment="1">
      <alignment vertical="center"/>
      <protection/>
    </xf>
    <xf numFmtId="0" fontId="41" fillId="0" borderId="17" xfId="57" applyFont="1" applyFill="1" applyBorder="1" applyAlignment="1">
      <alignment horizontal="left" wrapText="1"/>
      <protection/>
    </xf>
    <xf numFmtId="173" fontId="14" fillId="0" borderId="17" xfId="57" applyNumberFormat="1" applyFont="1" applyFill="1" applyBorder="1" applyAlignment="1">
      <alignment horizontal="center" wrapText="1"/>
      <protection/>
    </xf>
    <xf numFmtId="172" fontId="41" fillId="0" borderId="17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31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30" fillId="0" borderId="17" xfId="57" applyNumberFormat="1" applyFont="1" applyFill="1" applyBorder="1" applyAlignment="1">
      <alignment horizontal="center" vertical="center" wrapText="1"/>
      <protection/>
    </xf>
    <xf numFmtId="172" fontId="29" fillId="0" borderId="23" xfId="57" applyNumberFormat="1" applyFont="1" applyFill="1" applyBorder="1" applyAlignment="1">
      <alignment horizontal="center" vertical="center"/>
      <protection/>
    </xf>
    <xf numFmtId="172" fontId="29" fillId="0" borderId="24" xfId="57" applyNumberFormat="1" applyFont="1" applyBorder="1" applyAlignment="1">
      <alignment horizontal="center" vertical="center"/>
      <protection/>
    </xf>
    <xf numFmtId="172" fontId="36" fillId="0" borderId="25" xfId="57" applyNumberFormat="1" applyFont="1" applyFill="1" applyBorder="1" applyAlignment="1">
      <alignment horizontal="center" vertical="center"/>
      <protection/>
    </xf>
    <xf numFmtId="172" fontId="36" fillId="0" borderId="26" xfId="57" applyNumberFormat="1" applyFont="1" applyBorder="1" applyAlignment="1">
      <alignment horizontal="center" vertical="center"/>
      <protection/>
    </xf>
    <xf numFmtId="172" fontId="29" fillId="0" borderId="27" xfId="57" applyNumberFormat="1" applyFont="1" applyFill="1" applyBorder="1" applyAlignment="1">
      <alignment horizontal="center" vertical="center"/>
      <protection/>
    </xf>
    <xf numFmtId="172" fontId="29" fillId="0" borderId="28" xfId="57" applyNumberFormat="1" applyFont="1" applyFill="1" applyBorder="1" applyAlignment="1">
      <alignment horizontal="center" vertical="center"/>
      <protection/>
    </xf>
    <xf numFmtId="172" fontId="36" fillId="0" borderId="29" xfId="57" applyNumberFormat="1" applyFont="1" applyFill="1" applyBorder="1" applyAlignment="1">
      <alignment horizontal="center" vertical="center"/>
      <protection/>
    </xf>
    <xf numFmtId="172" fontId="36" fillId="0" borderId="30" xfId="57" applyNumberFormat="1" applyFont="1" applyFill="1" applyBorder="1" applyAlignment="1">
      <alignment horizontal="center" vertical="center"/>
      <protection/>
    </xf>
    <xf numFmtId="172" fontId="29" fillId="0" borderId="31" xfId="57" applyNumberFormat="1" applyFont="1" applyFill="1" applyBorder="1" applyAlignment="1">
      <alignment horizontal="center" vertical="center"/>
      <protection/>
    </xf>
    <xf numFmtId="172" fontId="29" fillId="0" borderId="32" xfId="57" applyNumberFormat="1" applyFont="1" applyFill="1" applyBorder="1" applyAlignment="1">
      <alignment horizontal="center" vertical="center"/>
      <protection/>
    </xf>
    <xf numFmtId="172" fontId="36" fillId="0" borderId="26" xfId="57" applyNumberFormat="1" applyFont="1" applyFill="1" applyBorder="1" applyAlignment="1">
      <alignment horizontal="center" vertical="center"/>
      <protection/>
    </xf>
    <xf numFmtId="0" fontId="5" fillId="35" borderId="24" xfId="57" applyFont="1" applyFill="1" applyBorder="1" applyAlignment="1">
      <alignment horizontal="left" vertical="center" wrapText="1"/>
      <protection/>
    </xf>
    <xf numFmtId="0" fontId="47" fillId="0" borderId="26" xfId="57" applyFont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47" fillId="0" borderId="30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left" vertical="center" wrapText="1"/>
      <protection/>
    </xf>
    <xf numFmtId="0" fontId="47" fillId="0" borderId="26" xfId="57" applyFont="1" applyFill="1" applyBorder="1" applyAlignment="1">
      <alignment horizontal="left" vertical="center" wrapText="1"/>
      <protection/>
    </xf>
    <xf numFmtId="49" fontId="46" fillId="0" borderId="33" xfId="57" applyNumberFormat="1" applyFont="1" applyFill="1" applyBorder="1" applyAlignment="1">
      <alignment horizontal="center" vertical="center" wrapText="1"/>
      <protection/>
    </xf>
    <xf numFmtId="49" fontId="46" fillId="0" borderId="34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top"/>
      <protection/>
    </xf>
    <xf numFmtId="0" fontId="47" fillId="0" borderId="0" xfId="57" applyFont="1" applyAlignment="1">
      <alignment vertical="top"/>
      <protection/>
    </xf>
    <xf numFmtId="0" fontId="2" fillId="0" borderId="0" xfId="64" applyFont="1" applyFill="1" applyAlignment="1">
      <alignment vertical="top"/>
      <protection/>
    </xf>
    <xf numFmtId="0" fontId="38" fillId="0" borderId="0" xfId="64" applyFont="1" applyFill="1" applyAlignment="1">
      <alignment horizontal="center" vertical="top" wrapText="1"/>
      <protection/>
    </xf>
    <xf numFmtId="0" fontId="47" fillId="0" borderId="0" xfId="64" applyFont="1" applyFill="1" applyAlignment="1">
      <alignment horizontal="right" vertical="center"/>
      <protection/>
    </xf>
    <xf numFmtId="0" fontId="39" fillId="0" borderId="0" xfId="64" applyFont="1" applyFill="1" applyAlignment="1">
      <alignment horizontal="center" vertical="top" wrapText="1"/>
      <protection/>
    </xf>
    <xf numFmtId="0" fontId="39" fillId="0" borderId="17" xfId="64" applyFont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7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7" xfId="64" applyFont="1" applyBorder="1" applyAlignment="1">
      <alignment horizontal="center" vertical="center"/>
      <protection/>
    </xf>
    <xf numFmtId="3" fontId="5" fillId="0" borderId="17" xfId="57" applyNumberFormat="1" applyFont="1" applyBorder="1" applyAlignment="1">
      <alignment horizontal="center" vertical="center"/>
      <protection/>
    </xf>
    <xf numFmtId="172" fontId="5" fillId="0" borderId="17" xfId="57" applyNumberFormat="1" applyFont="1" applyBorder="1" applyAlignment="1">
      <alignment horizontal="center" vertical="center"/>
      <protection/>
    </xf>
    <xf numFmtId="3" fontId="2" fillId="0" borderId="0" xfId="64" applyNumberFormat="1" applyFont="1" applyAlignment="1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23" fillId="0" borderId="17" xfId="61" applyNumberFormat="1" applyFont="1" applyFill="1" applyBorder="1" applyAlignment="1" applyProtection="1">
      <alignment horizontal="left" vertical="center"/>
      <protection locked="0"/>
    </xf>
    <xf numFmtId="3" fontId="23" fillId="0" borderId="17" xfId="57" applyNumberFormat="1" applyFont="1" applyBorder="1" applyAlignment="1">
      <alignment horizontal="center" vertical="center"/>
      <protection/>
    </xf>
    <xf numFmtId="172" fontId="23" fillId="0" borderId="17" xfId="57" applyNumberFormat="1" applyFont="1" applyBorder="1" applyAlignment="1">
      <alignment horizontal="center" vertical="center"/>
      <protection/>
    </xf>
    <xf numFmtId="173" fontId="23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3" fillId="36" borderId="0" xfId="64" applyNumberFormat="1" applyFont="1" applyFill="1" applyAlignment="1">
      <alignment horizontal="center" vertical="center"/>
      <protection/>
    </xf>
    <xf numFmtId="3" fontId="23" fillId="0" borderId="17" xfId="57" applyNumberFormat="1" applyFont="1" applyFill="1" applyBorder="1" applyAlignment="1">
      <alignment horizontal="center" vertical="center"/>
      <protection/>
    </xf>
    <xf numFmtId="172" fontId="23" fillId="0" borderId="17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3" fillId="0" borderId="0" xfId="66" applyFont="1" applyFill="1" applyAlignment="1">
      <alignment horizontal="center"/>
      <protection/>
    </xf>
    <xf numFmtId="0" fontId="28" fillId="0" borderId="17" xfId="66" applyFont="1" applyFill="1" applyBorder="1" applyAlignment="1">
      <alignment horizontal="center" vertical="center" wrapText="1"/>
      <protection/>
    </xf>
    <xf numFmtId="0" fontId="25" fillId="0" borderId="0" xfId="66" applyFont="1" applyFill="1" applyAlignment="1">
      <alignment vertical="center" wrapText="1"/>
      <protection/>
    </xf>
    <xf numFmtId="0" fontId="29" fillId="0" borderId="0" xfId="66" applyFont="1" applyFill="1" applyAlignment="1">
      <alignment horizontal="center" vertical="top" wrapText="1"/>
      <protection/>
    </xf>
    <xf numFmtId="0" fontId="24" fillId="0" borderId="17" xfId="66" applyFont="1" applyFill="1" applyBorder="1" applyAlignment="1">
      <alignment horizontal="center" vertical="center" wrapText="1"/>
      <protection/>
    </xf>
    <xf numFmtId="0" fontId="24" fillId="0" borderId="18" xfId="66" applyFont="1" applyFill="1" applyBorder="1" applyAlignment="1">
      <alignment horizontal="center" vertical="center" wrapText="1"/>
      <protection/>
    </xf>
    <xf numFmtId="0" fontId="28" fillId="0" borderId="35" xfId="66" applyFont="1" applyFill="1" applyBorder="1" applyAlignment="1">
      <alignment horizontal="center" vertical="center" wrapText="1"/>
      <protection/>
    </xf>
    <xf numFmtId="172" fontId="28" fillId="0" borderId="18" xfId="66" applyNumberFormat="1" applyFont="1" applyFill="1" applyBorder="1" applyAlignment="1">
      <alignment horizontal="center" vertical="center"/>
      <protection/>
    </xf>
    <xf numFmtId="0" fontId="23" fillId="0" borderId="35" xfId="62" applyFont="1" applyBorder="1" applyAlignment="1">
      <alignment vertical="center" wrapText="1"/>
      <protection/>
    </xf>
    <xf numFmtId="172" fontId="34" fillId="0" borderId="18" xfId="66" applyNumberFormat="1" applyFont="1" applyFill="1" applyBorder="1" applyAlignment="1">
      <alignment horizontal="center" vertical="center"/>
      <protection/>
    </xf>
    <xf numFmtId="0" fontId="23" fillId="0" borderId="36" xfId="62" applyFont="1" applyBorder="1" applyAlignment="1">
      <alignment vertical="center" wrapText="1"/>
      <protection/>
    </xf>
    <xf numFmtId="3" fontId="34" fillId="0" borderId="37" xfId="66" applyNumberFormat="1" applyFont="1" applyFill="1" applyBorder="1" applyAlignment="1">
      <alignment horizontal="center" vertical="center" wrapText="1"/>
      <protection/>
    </xf>
    <xf numFmtId="3" fontId="34" fillId="0" borderId="37" xfId="66" applyNumberFormat="1" applyFont="1" applyFill="1" applyBorder="1" applyAlignment="1">
      <alignment horizontal="center" vertical="center"/>
      <protection/>
    </xf>
    <xf numFmtId="14" fontId="28" fillId="0" borderId="18" xfId="48" applyNumberFormat="1" applyFont="1" applyBorder="1" applyAlignment="1">
      <alignment horizontal="center" vertical="center" wrapText="1"/>
      <protection/>
    </xf>
    <xf numFmtId="0" fontId="28" fillId="0" borderId="35" xfId="66" applyFont="1" applyFill="1" applyBorder="1" applyAlignment="1">
      <alignment horizontal="center" vertical="center" wrapText="1"/>
      <protection/>
    </xf>
    <xf numFmtId="3" fontId="28" fillId="33" borderId="17" xfId="66" applyNumberFormat="1" applyFont="1" applyFill="1" applyBorder="1" applyAlignment="1">
      <alignment horizontal="center" vertical="center"/>
      <protection/>
    </xf>
    <xf numFmtId="3" fontId="88" fillId="33" borderId="17" xfId="66" applyNumberFormat="1" applyFont="1" applyFill="1" applyBorder="1" applyAlignment="1">
      <alignment horizontal="center" vertical="center"/>
      <protection/>
    </xf>
    <xf numFmtId="3" fontId="88" fillId="33" borderId="16" xfId="66" applyNumberFormat="1" applyFont="1" applyFill="1" applyBorder="1" applyAlignment="1">
      <alignment horizontal="center" vertical="center"/>
      <protection/>
    </xf>
    <xf numFmtId="172" fontId="28" fillId="0" borderId="18" xfId="66" applyNumberFormat="1" applyFont="1" applyFill="1" applyBorder="1" applyAlignment="1">
      <alignment horizontal="center" vertical="center" wrapText="1"/>
      <protection/>
    </xf>
    <xf numFmtId="0" fontId="34" fillId="0" borderId="35" xfId="66" applyFont="1" applyFill="1" applyBorder="1" applyAlignment="1">
      <alignment horizontal="left" vertical="center" wrapText="1"/>
      <protection/>
    </xf>
    <xf numFmtId="3" fontId="49" fillId="0" borderId="17" xfId="48" applyNumberFormat="1" applyFont="1" applyBorder="1" applyAlignment="1">
      <alignment horizontal="center" vertical="center" wrapText="1"/>
      <protection/>
    </xf>
    <xf numFmtId="3" fontId="89" fillId="33" borderId="16" xfId="66" applyNumberFormat="1" applyFont="1" applyFill="1" applyBorder="1" applyAlignment="1">
      <alignment horizontal="center" vertical="center"/>
      <protection/>
    </xf>
    <xf numFmtId="172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6" xfId="66" applyFont="1" applyFill="1" applyBorder="1" applyAlignment="1">
      <alignment horizontal="left" vertical="center" wrapText="1"/>
      <protection/>
    </xf>
    <xf numFmtId="3" fontId="49" fillId="0" borderId="37" xfId="48" applyNumberFormat="1" applyFont="1" applyBorder="1" applyAlignment="1">
      <alignment horizontal="center" vertical="center" wrapText="1"/>
      <protection/>
    </xf>
    <xf numFmtId="3" fontId="89" fillId="33" borderId="38" xfId="66" applyNumberFormat="1" applyFont="1" applyFill="1" applyBorder="1" applyAlignment="1">
      <alignment horizontal="center" vertical="center"/>
      <protection/>
    </xf>
    <xf numFmtId="3" fontId="4" fillId="0" borderId="20" xfId="59" applyNumberFormat="1" applyFont="1" applyFill="1" applyBorder="1" applyAlignment="1">
      <alignment horizontal="center" vertical="center" wrapText="1"/>
      <protection/>
    </xf>
    <xf numFmtId="3" fontId="6" fillId="0" borderId="20" xfId="59" applyNumberFormat="1" applyFont="1" applyFill="1" applyBorder="1" applyAlignment="1">
      <alignment horizontal="center" vertical="center"/>
      <protection/>
    </xf>
    <xf numFmtId="3" fontId="6" fillId="0" borderId="17" xfId="59" applyNumberFormat="1" applyFont="1" applyFill="1" applyBorder="1" applyAlignment="1">
      <alignment horizontal="center" vertical="center"/>
      <protection/>
    </xf>
    <xf numFmtId="1" fontId="6" fillId="0" borderId="17" xfId="59" applyNumberFormat="1" applyFont="1" applyFill="1" applyBorder="1" applyAlignment="1">
      <alignment horizontal="center" vertical="center"/>
      <protection/>
    </xf>
    <xf numFmtId="3" fontId="4" fillId="0" borderId="20" xfId="60" applyNumberFormat="1" applyFont="1" applyFill="1" applyBorder="1" applyAlignment="1">
      <alignment horizontal="center" vertical="center" wrapText="1"/>
      <protection/>
    </xf>
    <xf numFmtId="3" fontId="13" fillId="0" borderId="20" xfId="59" applyNumberFormat="1" applyFont="1" applyFill="1" applyBorder="1" applyAlignment="1">
      <alignment horizontal="center" vertical="center"/>
      <protection/>
    </xf>
    <xf numFmtId="3" fontId="87" fillId="0" borderId="17" xfId="59" applyNumberFormat="1" applyFont="1" applyFill="1" applyBorder="1" applyAlignment="1">
      <alignment horizontal="center" vertical="center" wrapText="1"/>
      <protection/>
    </xf>
    <xf numFmtId="1" fontId="6" fillId="0" borderId="20" xfId="59" applyNumberFormat="1" applyFont="1" applyFill="1" applyBorder="1" applyAlignment="1">
      <alignment horizontal="center" vertical="center"/>
      <protection/>
    </xf>
    <xf numFmtId="1" fontId="4" fillId="0" borderId="20" xfId="60" applyNumberFormat="1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center" vertical="center"/>
      <protection locked="0"/>
    </xf>
    <xf numFmtId="1" fontId="13" fillId="0" borderId="17" xfId="61" applyNumberFormat="1" applyFont="1" applyFill="1" applyBorder="1" applyProtection="1">
      <alignment/>
      <protection locked="0"/>
    </xf>
    <xf numFmtId="1" fontId="13" fillId="0" borderId="17" xfId="61" applyNumberFormat="1" applyFont="1" applyFill="1" applyBorder="1" applyAlignment="1" applyProtection="1">
      <alignment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54" applyNumberFormat="1" applyFont="1" applyFill="1" applyBorder="1" applyAlignment="1">
      <alignment horizontal="center" vertical="center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1" fontId="19" fillId="0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1" fontId="19" fillId="33" borderId="17" xfId="61" applyNumberFormat="1" applyFont="1" applyFill="1" applyBorder="1" applyAlignment="1" applyProtection="1">
      <alignment horizontal="center" vertical="center"/>
      <protection locked="0"/>
    </xf>
    <xf numFmtId="1" fontId="2" fillId="0" borderId="20" xfId="61" applyNumberFormat="1" applyFont="1" applyFill="1" applyBorder="1" applyAlignment="1" applyProtection="1">
      <alignment horizontal="center"/>
      <protection/>
    </xf>
    <xf numFmtId="1" fontId="2" fillId="0" borderId="17" xfId="61" applyNumberFormat="1" applyFont="1" applyFill="1" applyBorder="1" applyAlignment="1" applyProtection="1">
      <alignment horizontal="center"/>
      <protection locked="0"/>
    </xf>
    <xf numFmtId="1" fontId="2" fillId="0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9" fillId="33" borderId="17" xfId="61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63" applyNumberFormat="1" applyFont="1" applyFill="1" applyBorder="1" applyAlignment="1">
      <alignment horizontal="center" vertical="center" wrapText="1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3" applyNumberFormat="1" applyFont="1" applyFill="1" applyBorder="1" applyAlignment="1">
      <alignment horizontal="center" vertical="center" wrapText="1"/>
      <protection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3" fontId="19" fillId="33" borderId="17" xfId="61" applyNumberFormat="1" applyFont="1" applyFill="1" applyBorder="1" applyAlignment="1" applyProtection="1">
      <alignment horizontal="center" vertical="center"/>
      <protection locked="0"/>
    </xf>
    <xf numFmtId="0" fontId="24" fillId="0" borderId="0" xfId="57" applyFont="1" applyAlignment="1">
      <alignment horizontal="center" vertical="center" wrapText="1"/>
      <protection/>
    </xf>
    <xf numFmtId="0" fontId="42" fillId="0" borderId="39" xfId="65" applyFont="1" applyFill="1" applyBorder="1" applyAlignment="1">
      <alignment horizontal="left" wrapText="1"/>
      <protection/>
    </xf>
    <xf numFmtId="0" fontId="25" fillId="0" borderId="40" xfId="57" applyFont="1" applyFill="1" applyBorder="1" applyAlignment="1">
      <alignment horizontal="center" vertical="center" wrapText="1"/>
      <protection/>
    </xf>
    <xf numFmtId="0" fontId="25" fillId="0" borderId="41" xfId="57" applyFont="1" applyFill="1" applyBorder="1" applyAlignment="1">
      <alignment horizontal="center" vertical="center" wrapText="1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43" fillId="0" borderId="0" xfId="57" applyFont="1" applyFill="1" applyBorder="1" applyAlignment="1">
      <alignment horizontal="right"/>
      <protection/>
    </xf>
    <xf numFmtId="0" fontId="29" fillId="0" borderId="17" xfId="57" applyFont="1" applyFill="1" applyBorder="1" applyAlignment="1">
      <alignment horizontal="center" vertical="center" wrapText="1"/>
      <protection/>
    </xf>
    <xf numFmtId="0" fontId="30" fillId="0" borderId="17" xfId="57" applyFont="1" applyFill="1" applyBorder="1" applyAlignment="1">
      <alignment horizontal="center" vertical="center" wrapText="1"/>
      <protection/>
    </xf>
    <xf numFmtId="0" fontId="45" fillId="0" borderId="17" xfId="57" applyFont="1" applyFill="1" applyBorder="1" applyAlignment="1">
      <alignment horizontal="center" vertical="center" wrapText="1"/>
      <protection/>
    </xf>
    <xf numFmtId="0" fontId="38" fillId="0" borderId="0" xfId="64" applyFont="1" applyFill="1" applyAlignment="1">
      <alignment horizontal="center" vertical="top" wrapText="1"/>
      <protection/>
    </xf>
    <xf numFmtId="0" fontId="38" fillId="0" borderId="17" xfId="64" applyFont="1" applyFill="1" applyBorder="1" applyAlignment="1">
      <alignment horizontal="center" vertical="top" wrapText="1"/>
      <protection/>
    </xf>
    <xf numFmtId="0" fontId="39" fillId="0" borderId="17" xfId="64" applyFont="1" applyBorder="1" applyAlignment="1">
      <alignment horizontal="center" vertical="center" wrapText="1"/>
      <protection/>
    </xf>
    <xf numFmtId="0" fontId="24" fillId="0" borderId="0" xfId="66" applyFont="1" applyFill="1" applyAlignment="1">
      <alignment horizontal="center" wrapText="1"/>
      <protection/>
    </xf>
    <xf numFmtId="0" fontId="26" fillId="0" borderId="0" xfId="66" applyFont="1" applyFill="1" applyAlignment="1">
      <alignment horizontal="center"/>
      <protection/>
    </xf>
    <xf numFmtId="0" fontId="27" fillId="0" borderId="42" xfId="66" applyFont="1" applyFill="1" applyBorder="1" applyAlignment="1">
      <alignment horizontal="center"/>
      <protection/>
    </xf>
    <xf numFmtId="0" fontId="27" fillId="0" borderId="43" xfId="66" applyFont="1" applyFill="1" applyBorder="1" applyAlignment="1">
      <alignment horizontal="center"/>
      <protection/>
    </xf>
    <xf numFmtId="2" fontId="28" fillId="0" borderId="44" xfId="66" applyNumberFormat="1" applyFont="1" applyFill="1" applyBorder="1" applyAlignment="1">
      <alignment horizontal="center" vertical="center" wrapText="1"/>
      <protection/>
    </xf>
    <xf numFmtId="2" fontId="28" fillId="0" borderId="17" xfId="66" applyNumberFormat="1" applyFont="1" applyFill="1" applyBorder="1" applyAlignment="1">
      <alignment horizontal="center" vertical="center" wrapText="1"/>
      <protection/>
    </xf>
    <xf numFmtId="0" fontId="28" fillId="0" borderId="44" xfId="66" applyFont="1" applyFill="1" applyBorder="1" applyAlignment="1">
      <alignment horizontal="center" vertical="center" wrapText="1"/>
      <protection/>
    </xf>
    <xf numFmtId="0" fontId="28" fillId="0" borderId="17" xfId="66" applyFont="1" applyFill="1" applyBorder="1" applyAlignment="1">
      <alignment horizontal="center" vertical="center" wrapText="1"/>
      <protection/>
    </xf>
    <xf numFmtId="14" fontId="28" fillId="0" borderId="44" xfId="48" applyNumberFormat="1" applyFont="1" applyBorder="1" applyAlignment="1">
      <alignment horizontal="center" vertical="center" wrapText="1"/>
      <protection/>
    </xf>
    <xf numFmtId="14" fontId="28" fillId="0" borderId="45" xfId="48" applyNumberFormat="1" applyFont="1" applyBorder="1" applyAlignment="1">
      <alignment horizontal="center" vertical="center" wrapText="1"/>
      <protection/>
    </xf>
    <xf numFmtId="0" fontId="32" fillId="0" borderId="0" xfId="66" applyFont="1" applyFill="1" applyAlignment="1">
      <alignment horizontal="center" wrapText="1"/>
      <protection/>
    </xf>
    <xf numFmtId="0" fontId="26" fillId="0" borderId="0" xfId="66" applyFont="1" applyFill="1" applyAlignment="1">
      <alignment horizontal="center" wrapText="1"/>
      <protection/>
    </xf>
    <xf numFmtId="0" fontId="27" fillId="0" borderId="46" xfId="66" applyFont="1" applyFill="1" applyBorder="1" applyAlignment="1">
      <alignment horizontal="center"/>
      <protection/>
    </xf>
    <xf numFmtId="0" fontId="27" fillId="0" borderId="35" xfId="66" applyFont="1" applyFill="1" applyBorder="1" applyAlignment="1">
      <alignment horizontal="center"/>
      <protection/>
    </xf>
    <xf numFmtId="0" fontId="24" fillId="0" borderId="44" xfId="66" applyFont="1" applyFill="1" applyBorder="1" applyAlignment="1">
      <alignment horizontal="center" vertical="center" wrapText="1"/>
      <protection/>
    </xf>
    <xf numFmtId="0" fontId="24" fillId="0" borderId="17" xfId="66" applyFont="1" applyFill="1" applyBorder="1" applyAlignment="1">
      <alignment horizontal="center" vertical="center" wrapText="1"/>
      <protection/>
    </xf>
    <xf numFmtId="0" fontId="24" fillId="0" borderId="45" xfId="66" applyFont="1" applyFill="1" applyBorder="1" applyAlignment="1">
      <alignment horizontal="center" vertical="center" wrapText="1"/>
      <protection/>
    </xf>
    <xf numFmtId="0" fontId="39" fillId="0" borderId="0" xfId="60" applyFont="1" applyAlignment="1">
      <alignment horizontal="center"/>
      <protection/>
    </xf>
    <xf numFmtId="0" fontId="39" fillId="0" borderId="10" xfId="59" applyFont="1" applyFill="1" applyBorder="1" applyAlignment="1">
      <alignment horizontal="center" vertical="top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6" fillId="0" borderId="47" xfId="59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left" vertical="center" wrapText="1"/>
      <protection/>
    </xf>
    <xf numFmtId="173" fontId="6" fillId="0" borderId="16" xfId="59" applyNumberFormat="1" applyFont="1" applyFill="1" applyBorder="1" applyAlignment="1">
      <alignment horizontal="center" vertical="center"/>
      <protection/>
    </xf>
    <xf numFmtId="173" fontId="6" fillId="0" borderId="19" xfId="59" applyNumberFormat="1" applyFont="1" applyFill="1" applyBorder="1" applyAlignment="1">
      <alignment horizontal="center" vertical="center"/>
      <protection/>
    </xf>
    <xf numFmtId="0" fontId="40" fillId="0" borderId="48" xfId="59" applyFont="1" applyFill="1" applyBorder="1" applyAlignment="1">
      <alignment horizontal="center" vertical="center" wrapText="1"/>
      <protection/>
    </xf>
    <xf numFmtId="0" fontId="40" fillId="0" borderId="10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9" xfId="59" applyFont="1" applyFill="1" applyBorder="1" applyAlignment="1">
      <alignment horizontal="center" vertical="center"/>
      <protection/>
    </xf>
    <xf numFmtId="1" fontId="13" fillId="0" borderId="49" xfId="61" applyNumberFormat="1" applyFont="1" applyFill="1" applyBorder="1" applyAlignment="1" applyProtection="1">
      <alignment horizontal="center" vertical="center" wrapText="1"/>
      <protection/>
    </xf>
    <xf numFmtId="1" fontId="13" fillId="0" borderId="48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14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50" xfId="61" applyNumberFormat="1" applyFont="1" applyFill="1" applyBorder="1" applyAlignment="1" applyProtection="1">
      <alignment horizontal="center" vertical="center" wrapText="1"/>
      <protection/>
    </xf>
    <xf numFmtId="1" fontId="15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50" xfId="61" applyNumberFormat="1" applyFont="1" applyFill="1" applyBorder="1" applyAlignment="1" applyProtection="1">
      <alignment horizontal="center" vertical="center" wrapText="1"/>
      <protection/>
    </xf>
    <xf numFmtId="1" fontId="16" fillId="0" borderId="20" xfId="61" applyNumberFormat="1" applyFont="1" applyFill="1" applyBorder="1" applyAlignment="1" applyProtection="1">
      <alignment horizontal="center" vertical="center" wrapText="1"/>
      <protection/>
    </xf>
    <xf numFmtId="1" fontId="2" fillId="0" borderId="50" xfId="61" applyNumberFormat="1" applyFont="1" applyFill="1" applyBorder="1" applyAlignment="1" applyProtection="1">
      <alignment horizontal="center"/>
      <protection/>
    </xf>
    <xf numFmtId="1" fontId="2" fillId="0" borderId="51" xfId="61" applyNumberFormat="1" applyFont="1" applyFill="1" applyBorder="1" applyAlignment="1" applyProtection="1">
      <alignment horizontal="center"/>
      <protection/>
    </xf>
    <xf numFmtId="1" fontId="2" fillId="0" borderId="20" xfId="61" applyNumberFormat="1" applyFont="1" applyFill="1" applyBorder="1" applyAlignment="1" applyProtection="1">
      <alignment horizontal="center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13" fillId="0" borderId="52" xfId="61" applyNumberFormat="1" applyFont="1" applyFill="1" applyBorder="1" applyAlignment="1" applyProtection="1">
      <alignment horizontal="center" vertical="center" wrapText="1"/>
      <protection/>
    </xf>
    <xf numFmtId="1" fontId="13" fillId="0" borderId="53" xfId="61" applyNumberFormat="1" applyFont="1" applyFill="1" applyBorder="1" applyAlignment="1" applyProtection="1">
      <alignment horizontal="center" vertical="center" wrapText="1"/>
      <protection/>
    </xf>
    <xf numFmtId="1" fontId="13" fillId="0" borderId="47" xfId="61" applyNumberFormat="1" applyFont="1" applyFill="1" applyBorder="1" applyAlignment="1" applyProtection="1">
      <alignment horizontal="center" vertical="center" wrapText="1"/>
      <protection/>
    </xf>
    <xf numFmtId="1" fontId="14" fillId="0" borderId="49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4" fillId="0" borderId="52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53" xfId="61" applyNumberFormat="1" applyFont="1" applyFill="1" applyBorder="1" applyAlignment="1" applyProtection="1">
      <alignment horizontal="center" vertical="center" wrapText="1"/>
      <protection/>
    </xf>
    <xf numFmtId="1" fontId="14" fillId="0" borderId="14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47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38" fillId="0" borderId="0" xfId="61" applyNumberFormat="1" applyFont="1" applyFill="1" applyAlignment="1" applyProtection="1">
      <alignment horizontal="center"/>
      <protection locked="0"/>
    </xf>
    <xf numFmtId="1" fontId="38" fillId="0" borderId="10" xfId="61" applyNumberFormat="1" applyFont="1" applyFill="1" applyBorder="1" applyAlignment="1" applyProtection="1">
      <alignment horizontal="center"/>
      <protection locked="0"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16" xfId="61" applyNumberFormat="1" applyFont="1" applyFill="1" applyBorder="1" applyAlignment="1" applyProtection="1">
      <alignment horizontal="center" vertical="center" wrapText="1"/>
      <protection/>
    </xf>
    <xf numFmtId="1" fontId="16" fillId="0" borderId="19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19" xfId="61" applyNumberFormat="1" applyFont="1" applyFill="1" applyBorder="1" applyAlignment="1" applyProtection="1">
      <alignment horizontal="center" vertical="center" wrapText="1"/>
      <protection/>
    </xf>
    <xf numFmtId="1" fontId="17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5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47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50" xfId="61" applyNumberFormat="1" applyFont="1" applyFill="1" applyBorder="1" applyAlignment="1" applyProtection="1">
      <alignment horizontal="center" vertical="center"/>
      <protection locked="0"/>
    </xf>
    <xf numFmtId="1" fontId="15" fillId="0" borderId="20" xfId="61" applyNumberFormat="1" applyFont="1" applyFill="1" applyBorder="1" applyAlignment="1" applyProtection="1">
      <alignment horizontal="center" vertical="center"/>
      <protection locked="0"/>
    </xf>
    <xf numFmtId="1" fontId="16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6" fillId="0" borderId="19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51" xfId="61" applyNumberFormat="1" applyFont="1" applyFill="1" applyBorder="1" applyAlignment="1" applyProtection="1">
      <alignment horizontal="center" vertical="center" wrapText="1"/>
      <protection/>
    </xf>
    <xf numFmtId="173" fontId="19" fillId="0" borderId="17" xfId="61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73" zoomScaleSheetLayoutView="73" zoomScalePageLayoutView="0" workbookViewId="0" topLeftCell="A1">
      <selection activeCell="O5" sqref="O5"/>
    </sheetView>
  </sheetViews>
  <sheetFormatPr defaultColWidth="10.28125" defaultRowHeight="15"/>
  <cols>
    <col min="1" max="1" width="39.140625" style="91" customWidth="1"/>
    <col min="2" max="2" width="16.7109375" style="97" customWidth="1"/>
    <col min="3" max="3" width="23.8515625" style="97" customWidth="1"/>
    <col min="4" max="237" width="7.8515625" style="91" customWidth="1"/>
    <col min="238" max="238" width="39.28125" style="91" customWidth="1"/>
    <col min="239" max="16384" width="10.28125" style="91" customWidth="1"/>
  </cols>
  <sheetData>
    <row r="1" spans="1:3" ht="49.5" customHeight="1">
      <c r="A1" s="226" t="s">
        <v>174</v>
      </c>
      <c r="B1" s="226"/>
      <c r="C1" s="226"/>
    </row>
    <row r="2" spans="1:3" ht="38.25" customHeight="1" thickBot="1">
      <c r="A2" s="227" t="s">
        <v>161</v>
      </c>
      <c r="B2" s="227"/>
      <c r="C2" s="227"/>
    </row>
    <row r="3" spans="1:3" s="94" customFormat="1" ht="39" customHeight="1" thickTop="1">
      <c r="A3" s="93"/>
      <c r="B3" s="228" t="s">
        <v>93</v>
      </c>
      <c r="C3" s="229"/>
    </row>
    <row r="4" spans="1:3" s="94" customFormat="1" ht="40.5" customHeight="1" thickBot="1">
      <c r="A4" s="95"/>
      <c r="B4" s="137" t="s">
        <v>9</v>
      </c>
      <c r="C4" s="138" t="s">
        <v>148</v>
      </c>
    </row>
    <row r="5" spans="1:3" s="94" customFormat="1" ht="63" customHeight="1" thickTop="1">
      <c r="A5" s="131" t="s">
        <v>106</v>
      </c>
      <c r="B5" s="120">
        <v>496</v>
      </c>
      <c r="C5" s="121">
        <v>502</v>
      </c>
    </row>
    <row r="6" spans="1:3" s="94" customFormat="1" ht="48.75" customHeight="1">
      <c r="A6" s="132" t="s">
        <v>105</v>
      </c>
      <c r="B6" s="122">
        <v>59.1</v>
      </c>
      <c r="C6" s="123">
        <v>60.4</v>
      </c>
    </row>
    <row r="7" spans="1:3" s="94" customFormat="1" ht="57" customHeight="1">
      <c r="A7" s="133" t="s">
        <v>107</v>
      </c>
      <c r="B7" s="124">
        <v>445.3</v>
      </c>
      <c r="C7" s="125">
        <v>453</v>
      </c>
    </row>
    <row r="8" spans="1:3" s="94" customFormat="1" ht="54.75" customHeight="1">
      <c r="A8" s="134" t="s">
        <v>104</v>
      </c>
      <c r="B8" s="126">
        <v>53.1</v>
      </c>
      <c r="C8" s="127">
        <v>54.5</v>
      </c>
    </row>
    <row r="9" spans="1:3" s="94" customFormat="1" ht="70.5" customHeight="1">
      <c r="A9" s="135" t="s">
        <v>114</v>
      </c>
      <c r="B9" s="128">
        <v>50.7</v>
      </c>
      <c r="C9" s="129">
        <v>49</v>
      </c>
    </row>
    <row r="10" spans="1:3" s="94" customFormat="1" ht="60.75" customHeight="1">
      <c r="A10" s="136" t="s">
        <v>108</v>
      </c>
      <c r="B10" s="122">
        <v>10.2</v>
      </c>
      <c r="C10" s="130">
        <v>9.8</v>
      </c>
    </row>
    <row r="11" spans="1:3" s="98" customFormat="1" ht="15">
      <c r="A11" s="96"/>
      <c r="B11" s="96"/>
      <c r="C11" s="97"/>
    </row>
    <row r="12" spans="1:3" s="100" customFormat="1" ht="12" customHeight="1">
      <c r="A12" s="99"/>
      <c r="B12" s="99"/>
      <c r="C12" s="97"/>
    </row>
    <row r="13" ht="15">
      <c r="A13" s="101"/>
    </row>
    <row r="14" ht="15">
      <c r="A14" s="101"/>
    </row>
    <row r="15" ht="15">
      <c r="A15" s="101"/>
    </row>
    <row r="16" ht="15">
      <c r="A16" s="101"/>
    </row>
    <row r="17" ht="15">
      <c r="A17" s="101"/>
    </row>
    <row r="18" ht="15">
      <c r="A18" s="101"/>
    </row>
    <row r="19" ht="15">
      <c r="A19" s="101"/>
    </row>
    <row r="20" ht="15">
      <c r="A20" s="101"/>
    </row>
    <row r="21" ht="15">
      <c r="A21" s="101"/>
    </row>
    <row r="22" ht="15">
      <c r="A22" s="101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8.28125" defaultRowHeight="15"/>
  <cols>
    <col min="1" max="1" width="20.8515625" style="103" customWidth="1"/>
    <col min="2" max="2" width="16.421875" style="103" customWidth="1"/>
    <col min="3" max="3" width="14.421875" style="103" customWidth="1"/>
    <col min="4" max="4" width="14.00390625" style="103" customWidth="1"/>
    <col min="5" max="5" width="13.28125" style="103" customWidth="1"/>
    <col min="6" max="6" width="12.7109375" style="103" customWidth="1"/>
    <col min="7" max="7" width="12.00390625" style="103" customWidth="1"/>
    <col min="8" max="8" width="12.57421875" style="103" customWidth="1"/>
    <col min="9" max="9" width="13.7109375" style="103" customWidth="1"/>
    <col min="10" max="10" width="9.140625" style="104" customWidth="1"/>
    <col min="11" max="252" width="9.140625" style="103" customWidth="1"/>
    <col min="253" max="253" width="18.57421875" style="103" customWidth="1"/>
    <col min="254" max="254" width="11.57421875" style="103" customWidth="1"/>
    <col min="255" max="255" width="11.00390625" style="103" customWidth="1"/>
    <col min="256" max="16384" width="8.28125" style="103" customWidth="1"/>
  </cols>
  <sheetData>
    <row r="1" spans="1:9" s="102" customFormat="1" ht="18" customHeight="1">
      <c r="A1" s="230" t="s">
        <v>94</v>
      </c>
      <c r="B1" s="230"/>
      <c r="C1" s="230"/>
      <c r="D1" s="230"/>
      <c r="E1" s="230"/>
      <c r="F1" s="230"/>
      <c r="G1" s="230"/>
      <c r="H1" s="230"/>
      <c r="I1" s="230"/>
    </row>
    <row r="2" spans="1:9" s="102" customFormat="1" ht="15.75" customHeight="1">
      <c r="A2" s="230" t="s">
        <v>95</v>
      </c>
      <c r="B2" s="230"/>
      <c r="C2" s="230"/>
      <c r="D2" s="230"/>
      <c r="E2" s="230"/>
      <c r="F2" s="230"/>
      <c r="G2" s="230"/>
      <c r="H2" s="230"/>
      <c r="I2" s="230"/>
    </row>
    <row r="3" spans="1:9" s="102" customFormat="1" ht="14.25" customHeight="1">
      <c r="A3" s="231" t="s">
        <v>96</v>
      </c>
      <c r="B3" s="231"/>
      <c r="C3" s="231"/>
      <c r="D3" s="231"/>
      <c r="E3" s="231"/>
      <c r="F3" s="231"/>
      <c r="G3" s="231"/>
      <c r="H3" s="231"/>
      <c r="I3" s="231"/>
    </row>
    <row r="4" spans="1:9" s="102" customFormat="1" ht="9" customHeight="1" hidden="1">
      <c r="A4" s="231"/>
      <c r="B4" s="231"/>
      <c r="C4" s="231"/>
      <c r="D4" s="231"/>
      <c r="E4" s="231"/>
      <c r="F4" s="231"/>
      <c r="G4" s="231"/>
      <c r="H4" s="231"/>
      <c r="I4" s="231"/>
    </row>
    <row r="5" spans="1:9" ht="18" customHeight="1">
      <c r="A5" s="92" t="s">
        <v>92</v>
      </c>
      <c r="F5" s="232"/>
      <c r="G5" s="232"/>
      <c r="H5" s="232"/>
      <c r="I5" s="232"/>
    </row>
    <row r="6" spans="1:9" s="105" customFormat="1" ht="16.5" customHeight="1">
      <c r="A6" s="233"/>
      <c r="B6" s="234" t="s">
        <v>97</v>
      </c>
      <c r="C6" s="234"/>
      <c r="D6" s="234" t="s">
        <v>98</v>
      </c>
      <c r="E6" s="234"/>
      <c r="F6" s="234" t="s">
        <v>99</v>
      </c>
      <c r="G6" s="234"/>
      <c r="H6" s="234" t="s">
        <v>100</v>
      </c>
      <c r="I6" s="234"/>
    </row>
    <row r="7" spans="1:9" s="106" customFormat="1" ht="27.75" customHeight="1">
      <c r="A7" s="233"/>
      <c r="B7" s="119" t="s">
        <v>2</v>
      </c>
      <c r="C7" s="119" t="s">
        <v>9</v>
      </c>
      <c r="D7" s="119" t="s">
        <v>2</v>
      </c>
      <c r="E7" s="119" t="s">
        <v>9</v>
      </c>
      <c r="F7" s="119" t="s">
        <v>2</v>
      </c>
      <c r="G7" s="119" t="s">
        <v>9</v>
      </c>
      <c r="H7" s="119" t="s">
        <v>2</v>
      </c>
      <c r="I7" s="119" t="s">
        <v>9</v>
      </c>
    </row>
    <row r="8" spans="1:9" s="105" customFormat="1" ht="12.75" customHeight="1">
      <c r="A8" s="107"/>
      <c r="B8" s="235" t="s">
        <v>101</v>
      </c>
      <c r="C8" s="235"/>
      <c r="D8" s="235" t="s">
        <v>102</v>
      </c>
      <c r="E8" s="235"/>
      <c r="F8" s="235" t="s">
        <v>101</v>
      </c>
      <c r="G8" s="235"/>
      <c r="H8" s="235" t="s">
        <v>102</v>
      </c>
      <c r="I8" s="235"/>
    </row>
    <row r="9" spans="1:9" s="112" customFormat="1" ht="18" customHeight="1">
      <c r="A9" s="108" t="s">
        <v>36</v>
      </c>
      <c r="B9" s="109">
        <f>SUM(B10:B34)</f>
        <v>16239.300000000001</v>
      </c>
      <c r="C9" s="110">
        <f>SUM(C10:C34)</f>
        <v>16120.9</v>
      </c>
      <c r="D9" s="111">
        <v>56.2</v>
      </c>
      <c r="E9" s="111">
        <v>56</v>
      </c>
      <c r="F9" s="110">
        <f>SUM(F10:F34)</f>
        <v>1691.5</v>
      </c>
      <c r="G9" s="110">
        <f>SUM(G10:G34)</f>
        <v>1709.6999999999998</v>
      </c>
      <c r="H9" s="111">
        <v>9.4</v>
      </c>
      <c r="I9" s="111">
        <v>9.6</v>
      </c>
    </row>
    <row r="10" spans="1:9" ht="15.75" customHeight="1">
      <c r="A10" s="113" t="s">
        <v>37</v>
      </c>
      <c r="B10" s="114">
        <v>661.6</v>
      </c>
      <c r="C10" s="114">
        <v>647.7</v>
      </c>
      <c r="D10" s="114">
        <v>56.9</v>
      </c>
      <c r="E10" s="114">
        <v>55.9</v>
      </c>
      <c r="F10" s="115">
        <v>78.2</v>
      </c>
      <c r="G10" s="115">
        <v>79.1</v>
      </c>
      <c r="H10" s="114">
        <v>10.6</v>
      </c>
      <c r="I10" s="114">
        <v>10.9</v>
      </c>
    </row>
    <row r="11" spans="1:9" ht="15.75" customHeight="1">
      <c r="A11" s="113" t="s">
        <v>38</v>
      </c>
      <c r="B11" s="114">
        <v>376.4</v>
      </c>
      <c r="C11" s="114">
        <v>365.8</v>
      </c>
      <c r="D11" s="114">
        <v>50.3</v>
      </c>
      <c r="E11" s="114">
        <v>48.8</v>
      </c>
      <c r="F11" s="115">
        <v>51.2</v>
      </c>
      <c r="G11" s="115">
        <v>53</v>
      </c>
      <c r="H11" s="114">
        <v>12</v>
      </c>
      <c r="I11" s="114">
        <v>12.7</v>
      </c>
    </row>
    <row r="12" spans="1:9" ht="15.75" customHeight="1">
      <c r="A12" s="113" t="s">
        <v>39</v>
      </c>
      <c r="B12" s="114">
        <v>1423</v>
      </c>
      <c r="C12" s="114">
        <v>1388.1</v>
      </c>
      <c r="D12" s="114">
        <v>59</v>
      </c>
      <c r="E12" s="114">
        <v>57.9</v>
      </c>
      <c r="F12" s="115">
        <v>124.1</v>
      </c>
      <c r="G12" s="115">
        <v>128</v>
      </c>
      <c r="H12" s="114">
        <v>8</v>
      </c>
      <c r="I12" s="114">
        <v>8.4</v>
      </c>
    </row>
    <row r="13" spans="1:9" ht="15.75" customHeight="1">
      <c r="A13" s="113" t="s">
        <v>40</v>
      </c>
      <c r="B13" s="114">
        <v>747.7</v>
      </c>
      <c r="C13" s="114">
        <v>734.9</v>
      </c>
      <c r="D13" s="114">
        <v>50</v>
      </c>
      <c r="E13" s="114">
        <v>49.5</v>
      </c>
      <c r="F13" s="115">
        <v>124.2</v>
      </c>
      <c r="G13" s="115">
        <v>125</v>
      </c>
      <c r="H13" s="114">
        <v>14.2</v>
      </c>
      <c r="I13" s="114">
        <v>14.5</v>
      </c>
    </row>
    <row r="14" spans="1:9" ht="15.75" customHeight="1">
      <c r="A14" s="113" t="s">
        <v>41</v>
      </c>
      <c r="B14" s="114">
        <v>499.6</v>
      </c>
      <c r="C14" s="114">
        <v>499.9</v>
      </c>
      <c r="D14" s="114">
        <v>55.1</v>
      </c>
      <c r="E14" s="114">
        <v>55.3</v>
      </c>
      <c r="F14" s="115">
        <v>67.6</v>
      </c>
      <c r="G14" s="115">
        <v>63.5</v>
      </c>
      <c r="H14" s="114">
        <v>11.9</v>
      </c>
      <c r="I14" s="114">
        <v>11.3</v>
      </c>
    </row>
    <row r="15" spans="1:9" ht="15.75" customHeight="1">
      <c r="A15" s="113" t="s">
        <v>42</v>
      </c>
      <c r="B15" s="114">
        <v>505</v>
      </c>
      <c r="C15" s="114">
        <v>500</v>
      </c>
      <c r="D15" s="114">
        <v>54.7</v>
      </c>
      <c r="E15" s="114">
        <v>54.2</v>
      </c>
      <c r="F15" s="115">
        <v>54.4</v>
      </c>
      <c r="G15" s="115">
        <v>55.1</v>
      </c>
      <c r="H15" s="114">
        <v>9.7</v>
      </c>
      <c r="I15" s="114">
        <v>9.9</v>
      </c>
    </row>
    <row r="16" spans="1:9" ht="15.75" customHeight="1">
      <c r="A16" s="113" t="s">
        <v>43</v>
      </c>
      <c r="B16" s="114">
        <v>740.9</v>
      </c>
      <c r="C16" s="114">
        <v>724.3</v>
      </c>
      <c r="D16" s="114">
        <v>56.4</v>
      </c>
      <c r="E16" s="114">
        <v>55.5</v>
      </c>
      <c r="F16" s="115">
        <v>80.2</v>
      </c>
      <c r="G16" s="115">
        <v>86.4</v>
      </c>
      <c r="H16" s="114">
        <v>9.8</v>
      </c>
      <c r="I16" s="114">
        <v>10.7</v>
      </c>
    </row>
    <row r="17" spans="1:9" ht="15.75" customHeight="1">
      <c r="A17" s="113" t="s">
        <v>44</v>
      </c>
      <c r="B17" s="114">
        <v>543</v>
      </c>
      <c r="C17" s="114">
        <v>546.3</v>
      </c>
      <c r="D17" s="114">
        <v>53.3</v>
      </c>
      <c r="E17" s="114">
        <v>53.7</v>
      </c>
      <c r="F17" s="115">
        <v>53.6</v>
      </c>
      <c r="G17" s="115">
        <v>52.7</v>
      </c>
      <c r="H17" s="114">
        <v>9</v>
      </c>
      <c r="I17" s="114">
        <v>8.8</v>
      </c>
    </row>
    <row r="18" spans="1:9" ht="15.75" customHeight="1">
      <c r="A18" s="113" t="s">
        <v>103</v>
      </c>
      <c r="B18" s="114">
        <v>740.6</v>
      </c>
      <c r="C18" s="114">
        <v>744.5</v>
      </c>
      <c r="D18" s="114">
        <v>58.1</v>
      </c>
      <c r="E18" s="114">
        <v>58.3</v>
      </c>
      <c r="F18" s="115">
        <v>52.4</v>
      </c>
      <c r="G18" s="115">
        <v>51</v>
      </c>
      <c r="H18" s="114">
        <v>6.6</v>
      </c>
      <c r="I18" s="114">
        <v>6.4</v>
      </c>
    </row>
    <row r="19" spans="1:9" ht="15.75" customHeight="1">
      <c r="A19" s="113" t="s">
        <v>45</v>
      </c>
      <c r="B19" s="114">
        <v>377.3</v>
      </c>
      <c r="C19" s="114">
        <v>378.8</v>
      </c>
      <c r="D19" s="114">
        <v>53.1</v>
      </c>
      <c r="E19" s="114">
        <v>53.6</v>
      </c>
      <c r="F19" s="115">
        <v>53.1</v>
      </c>
      <c r="G19" s="115">
        <v>52.4</v>
      </c>
      <c r="H19" s="114">
        <v>12.3</v>
      </c>
      <c r="I19" s="114">
        <v>12.2</v>
      </c>
    </row>
    <row r="20" spans="1:9" ht="15.75" customHeight="1">
      <c r="A20" s="113" t="s">
        <v>46</v>
      </c>
      <c r="B20" s="114">
        <v>296.1</v>
      </c>
      <c r="C20" s="114">
        <v>292.5</v>
      </c>
      <c r="D20" s="114">
        <v>55.1</v>
      </c>
      <c r="E20" s="114">
        <v>54.7</v>
      </c>
      <c r="F20" s="115">
        <v>58</v>
      </c>
      <c r="G20" s="115">
        <v>58.3</v>
      </c>
      <c r="H20" s="114">
        <v>16.4</v>
      </c>
      <c r="I20" s="114">
        <v>16.6</v>
      </c>
    </row>
    <row r="21" spans="1:9" ht="15.75" customHeight="1">
      <c r="A21" s="113" t="s">
        <v>47</v>
      </c>
      <c r="B21" s="114">
        <v>1036.7</v>
      </c>
      <c r="C21" s="114">
        <v>1041.1</v>
      </c>
      <c r="D21" s="114">
        <v>55.4</v>
      </c>
      <c r="E21" s="114">
        <v>55.7</v>
      </c>
      <c r="F21" s="115">
        <v>91.9</v>
      </c>
      <c r="G21" s="115">
        <v>89.5</v>
      </c>
      <c r="H21" s="114">
        <v>8.1</v>
      </c>
      <c r="I21" s="114">
        <v>7.9</v>
      </c>
    </row>
    <row r="22" spans="1:9" ht="15.75" customHeight="1">
      <c r="A22" s="113" t="s">
        <v>48</v>
      </c>
      <c r="B22" s="114">
        <v>502.6</v>
      </c>
      <c r="C22" s="114">
        <v>494</v>
      </c>
      <c r="D22" s="114">
        <v>58</v>
      </c>
      <c r="E22" s="114">
        <v>57.3</v>
      </c>
      <c r="F22" s="115">
        <v>55.1</v>
      </c>
      <c r="G22" s="115">
        <v>57</v>
      </c>
      <c r="H22" s="114">
        <v>9.9</v>
      </c>
      <c r="I22" s="114">
        <v>10.3</v>
      </c>
    </row>
    <row r="23" spans="1:9" ht="15.75" customHeight="1">
      <c r="A23" s="113" t="s">
        <v>49</v>
      </c>
      <c r="B23" s="114">
        <v>1013.2</v>
      </c>
      <c r="C23" s="114">
        <v>988.9</v>
      </c>
      <c r="D23" s="114">
        <v>57.4</v>
      </c>
      <c r="E23" s="114">
        <v>56.2</v>
      </c>
      <c r="F23" s="115">
        <v>62.3</v>
      </c>
      <c r="G23" s="115">
        <v>75.7</v>
      </c>
      <c r="H23" s="114">
        <v>5.8</v>
      </c>
      <c r="I23" s="114">
        <v>7.1</v>
      </c>
    </row>
    <row r="24" spans="1:9" ht="15.75" customHeight="1">
      <c r="A24" s="113" t="s">
        <v>50</v>
      </c>
      <c r="B24" s="114">
        <v>563</v>
      </c>
      <c r="C24" s="114">
        <v>571.9</v>
      </c>
      <c r="D24" s="114">
        <v>52.6</v>
      </c>
      <c r="E24" s="114">
        <v>53.7</v>
      </c>
      <c r="F24" s="115">
        <v>84.6</v>
      </c>
      <c r="G24" s="115">
        <v>77.8</v>
      </c>
      <c r="H24" s="114">
        <v>13.1</v>
      </c>
      <c r="I24" s="114">
        <v>12</v>
      </c>
    </row>
    <row r="25" spans="1:9" ht="15.75" customHeight="1">
      <c r="A25" s="113" t="s">
        <v>51</v>
      </c>
      <c r="B25" s="114">
        <v>479</v>
      </c>
      <c r="C25" s="114">
        <v>463.8</v>
      </c>
      <c r="D25" s="114">
        <v>57.5</v>
      </c>
      <c r="E25" s="114">
        <v>55.5</v>
      </c>
      <c r="F25" s="115">
        <v>59</v>
      </c>
      <c r="G25" s="115">
        <v>59.3</v>
      </c>
      <c r="H25" s="114">
        <v>11</v>
      </c>
      <c r="I25" s="114">
        <v>11.3</v>
      </c>
    </row>
    <row r="26" spans="1:9" ht="15.75" customHeight="1">
      <c r="A26" s="113" t="s">
        <v>52</v>
      </c>
      <c r="B26" s="114">
        <v>469.2</v>
      </c>
      <c r="C26" s="114">
        <v>470.9</v>
      </c>
      <c r="D26" s="114">
        <v>55.7</v>
      </c>
      <c r="E26" s="114">
        <v>56.1</v>
      </c>
      <c r="F26" s="115">
        <v>49.2</v>
      </c>
      <c r="G26" s="115">
        <v>48.5</v>
      </c>
      <c r="H26" s="114">
        <v>9.5</v>
      </c>
      <c r="I26" s="114">
        <v>9.3</v>
      </c>
    </row>
    <row r="27" spans="1:9" ht="15.75" customHeight="1">
      <c r="A27" s="113" t="s">
        <v>53</v>
      </c>
      <c r="B27" s="114">
        <v>404.9</v>
      </c>
      <c r="C27" s="114">
        <v>397.6</v>
      </c>
      <c r="D27" s="114">
        <v>51.6</v>
      </c>
      <c r="E27" s="114">
        <v>50.8</v>
      </c>
      <c r="F27" s="115">
        <v>51.8</v>
      </c>
      <c r="G27" s="115">
        <v>55.6</v>
      </c>
      <c r="H27" s="114">
        <v>11.3</v>
      </c>
      <c r="I27" s="114">
        <v>12.3</v>
      </c>
    </row>
    <row r="28" spans="1:9" ht="15.75" customHeight="1">
      <c r="A28" s="113" t="s">
        <v>54</v>
      </c>
      <c r="B28" s="114">
        <v>1234.8</v>
      </c>
      <c r="C28" s="114">
        <v>1245</v>
      </c>
      <c r="D28" s="114">
        <v>59.7</v>
      </c>
      <c r="E28" s="114">
        <v>60.5</v>
      </c>
      <c r="F28" s="115">
        <v>82.7</v>
      </c>
      <c r="G28" s="115">
        <v>81.3</v>
      </c>
      <c r="H28" s="114">
        <v>6.3</v>
      </c>
      <c r="I28" s="114">
        <v>6.1</v>
      </c>
    </row>
    <row r="29" spans="1:9" ht="15.75" customHeight="1">
      <c r="A29" s="113" t="s">
        <v>55</v>
      </c>
      <c r="B29" s="114">
        <v>434.1</v>
      </c>
      <c r="C29" s="114">
        <v>438.7</v>
      </c>
      <c r="D29" s="114">
        <v>54.9</v>
      </c>
      <c r="E29" s="114">
        <v>55.7</v>
      </c>
      <c r="F29" s="115">
        <v>60</v>
      </c>
      <c r="G29" s="115">
        <v>56.2</v>
      </c>
      <c r="H29" s="114">
        <v>12.1</v>
      </c>
      <c r="I29" s="114">
        <v>11.4</v>
      </c>
    </row>
    <row r="30" spans="1:9" ht="15.75" customHeight="1">
      <c r="A30" s="113" t="s">
        <v>56</v>
      </c>
      <c r="B30" s="114">
        <v>512.8</v>
      </c>
      <c r="C30" s="114">
        <v>515.9</v>
      </c>
      <c r="D30" s="114">
        <v>54.2</v>
      </c>
      <c r="E30" s="114">
        <v>54.7</v>
      </c>
      <c r="F30" s="115">
        <v>53.8</v>
      </c>
      <c r="G30" s="115">
        <v>53.5</v>
      </c>
      <c r="H30" s="114">
        <v>9.5</v>
      </c>
      <c r="I30" s="114">
        <v>9.4</v>
      </c>
    </row>
    <row r="31" spans="1:9" ht="15.75" customHeight="1">
      <c r="A31" s="113" t="s">
        <v>57</v>
      </c>
      <c r="B31" s="114">
        <v>512.1</v>
      </c>
      <c r="C31" s="114">
        <v>513.5</v>
      </c>
      <c r="D31" s="114">
        <v>55.7</v>
      </c>
      <c r="E31" s="114">
        <v>56.2</v>
      </c>
      <c r="F31" s="115">
        <v>60.5</v>
      </c>
      <c r="G31" s="115">
        <v>59.5</v>
      </c>
      <c r="H31" s="114">
        <v>10.6</v>
      </c>
      <c r="I31" s="114">
        <v>10.4</v>
      </c>
    </row>
    <row r="32" spans="1:9" ht="15.75" customHeight="1">
      <c r="A32" s="113" t="s">
        <v>58</v>
      </c>
      <c r="B32" s="114">
        <v>376.7</v>
      </c>
      <c r="C32" s="114">
        <v>380.5</v>
      </c>
      <c r="D32" s="114">
        <v>56.3</v>
      </c>
      <c r="E32" s="114">
        <v>56.8</v>
      </c>
      <c r="F32" s="115">
        <v>35.8</v>
      </c>
      <c r="G32" s="115">
        <v>35.3</v>
      </c>
      <c r="H32" s="114">
        <v>8.7</v>
      </c>
      <c r="I32" s="114">
        <v>8.5</v>
      </c>
    </row>
    <row r="33" spans="1:9" ht="15.75" customHeight="1">
      <c r="A33" s="113" t="s">
        <v>59</v>
      </c>
      <c r="B33" s="114">
        <v>421.8</v>
      </c>
      <c r="C33" s="114">
        <v>423.7</v>
      </c>
      <c r="D33" s="114">
        <v>55.2</v>
      </c>
      <c r="E33" s="114">
        <v>55.8</v>
      </c>
      <c r="F33" s="115">
        <v>55.9</v>
      </c>
      <c r="G33" s="115">
        <v>54.2</v>
      </c>
      <c r="H33" s="114">
        <v>11.7</v>
      </c>
      <c r="I33" s="114">
        <v>11.3</v>
      </c>
    </row>
    <row r="34" spans="1:9" ht="15.75" customHeight="1">
      <c r="A34" s="113" t="s">
        <v>60</v>
      </c>
      <c r="B34" s="114">
        <v>1367.2</v>
      </c>
      <c r="C34" s="114">
        <v>1352.6</v>
      </c>
      <c r="D34" s="114">
        <v>62.4</v>
      </c>
      <c r="E34" s="114">
        <v>61.6</v>
      </c>
      <c r="F34" s="115">
        <v>91.9</v>
      </c>
      <c r="G34" s="115">
        <v>101.8</v>
      </c>
      <c r="H34" s="114">
        <v>6.3</v>
      </c>
      <c r="I34" s="114">
        <v>7</v>
      </c>
    </row>
    <row r="35" spans="1:9" ht="15.75">
      <c r="A35" s="116"/>
      <c r="B35" s="117"/>
      <c r="C35" s="118"/>
      <c r="D35" s="116"/>
      <c r="E35" s="116"/>
      <c r="F35" s="116"/>
      <c r="G35" s="116"/>
      <c r="H35" s="116"/>
      <c r="I35" s="116"/>
    </row>
    <row r="36" spans="1:9" ht="15">
      <c r="A36" s="116"/>
      <c r="C36" s="116"/>
      <c r="D36" s="116"/>
      <c r="E36" s="116"/>
      <c r="F36" s="116"/>
      <c r="G36" s="116"/>
      <c r="H36" s="116"/>
      <c r="I36" s="116"/>
    </row>
    <row r="37" spans="1:9" ht="12.75">
      <c r="A37" s="117"/>
      <c r="C37" s="117"/>
      <c r="D37" s="117"/>
      <c r="E37" s="117"/>
      <c r="F37" s="117"/>
      <c r="G37" s="117"/>
      <c r="H37" s="117"/>
      <c r="I37" s="117"/>
    </row>
    <row r="38" spans="1:9" ht="12.75">
      <c r="A38" s="117"/>
      <c r="C38" s="117"/>
      <c r="D38" s="117"/>
      <c r="E38" s="117"/>
      <c r="F38" s="117"/>
      <c r="G38" s="117"/>
      <c r="H38" s="117"/>
      <c r="I38" s="117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7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N18" sqref="N18"/>
    </sheetView>
  </sheetViews>
  <sheetFormatPr defaultColWidth="9.140625" defaultRowHeight="15"/>
  <cols>
    <col min="1" max="1" width="1.28515625" style="165" hidden="1" customWidth="1"/>
    <col min="2" max="2" width="24.140625" style="165" customWidth="1"/>
    <col min="3" max="4" width="17.8515625" style="165" customWidth="1"/>
    <col min="5" max="5" width="17.57421875" style="165" customWidth="1"/>
    <col min="6" max="6" width="16.7109375" style="165" customWidth="1"/>
    <col min="7" max="7" width="9.140625" style="165" customWidth="1"/>
    <col min="8" max="10" width="0" style="165" hidden="1" customWidth="1"/>
    <col min="11" max="16384" width="9.140625" style="165" customWidth="1"/>
  </cols>
  <sheetData>
    <row r="1" s="139" customFormat="1" ht="10.5" customHeight="1">
      <c r="F1" s="140"/>
    </row>
    <row r="2" spans="1:6" s="141" customFormat="1" ht="51" customHeight="1">
      <c r="A2" s="236" t="s">
        <v>109</v>
      </c>
      <c r="B2" s="236"/>
      <c r="C2" s="236"/>
      <c r="D2" s="236"/>
      <c r="E2" s="236"/>
      <c r="F2" s="236"/>
    </row>
    <row r="3" spans="1:6" s="141" customFormat="1" ht="20.25" customHeight="1">
      <c r="A3" s="142"/>
      <c r="B3" s="142"/>
      <c r="C3" s="142"/>
      <c r="D3" s="142"/>
      <c r="E3" s="142"/>
      <c r="F3" s="142"/>
    </row>
    <row r="4" spans="1:6" s="141" customFormat="1" ht="16.5" customHeight="1">
      <c r="A4" s="142"/>
      <c r="B4" s="142"/>
      <c r="C4" s="142"/>
      <c r="D4" s="142"/>
      <c r="E4" s="142"/>
      <c r="F4" s="143" t="s">
        <v>110</v>
      </c>
    </row>
    <row r="5" spans="1:6" s="141" customFormat="1" ht="24.75" customHeight="1">
      <c r="A5" s="142"/>
      <c r="B5" s="237"/>
      <c r="C5" s="238" t="s">
        <v>178</v>
      </c>
      <c r="D5" s="238" t="s">
        <v>179</v>
      </c>
      <c r="E5" s="238" t="s">
        <v>111</v>
      </c>
      <c r="F5" s="238"/>
    </row>
    <row r="6" spans="1:6" s="141" customFormat="1" ht="54.75" customHeight="1">
      <c r="A6" s="144"/>
      <c r="B6" s="237"/>
      <c r="C6" s="238"/>
      <c r="D6" s="238"/>
      <c r="E6" s="145" t="s">
        <v>4</v>
      </c>
      <c r="F6" s="146" t="s">
        <v>112</v>
      </c>
    </row>
    <row r="7" spans="2:6" s="147" customFormat="1" ht="19.5" customHeight="1">
      <c r="B7" s="148" t="s">
        <v>35</v>
      </c>
      <c r="C7" s="149">
        <v>1</v>
      </c>
      <c r="D7" s="150">
        <v>2</v>
      </c>
      <c r="E7" s="149">
        <v>3</v>
      </c>
      <c r="F7" s="150">
        <v>4</v>
      </c>
    </row>
    <row r="8" spans="2:10" s="151" customFormat="1" ht="27.75" customHeight="1">
      <c r="B8" s="152" t="s">
        <v>115</v>
      </c>
      <c r="C8" s="153">
        <f>SUM(C9:C27)</f>
        <v>3342</v>
      </c>
      <c r="D8" s="153">
        <f>SUM(D9:D27)</f>
        <v>5360</v>
      </c>
      <c r="E8" s="154">
        <f>ROUND(D8/C8*100,1)</f>
        <v>160.4</v>
      </c>
      <c r="F8" s="153">
        <f aca="true" t="shared" si="0" ref="F8:F27">D8-C8</f>
        <v>2018</v>
      </c>
      <c r="I8" s="155"/>
      <c r="J8" s="155"/>
    </row>
    <row r="9" spans="2:10" s="156" customFormat="1" ht="23.25" customHeight="1">
      <c r="B9" s="157" t="s">
        <v>116</v>
      </c>
      <c r="C9" s="158">
        <v>67</v>
      </c>
      <c r="D9" s="158">
        <v>197</v>
      </c>
      <c r="E9" s="159">
        <f aca="true" t="shared" si="1" ref="E9:E27">ROUND(D9/C9*100,1)</f>
        <v>294</v>
      </c>
      <c r="F9" s="158">
        <f t="shared" si="0"/>
        <v>130</v>
      </c>
      <c r="H9" s="160">
        <f>ROUND(D9/$D$8*100,1)</f>
        <v>3.7</v>
      </c>
      <c r="I9" s="161">
        <f>ROUND(C9/1000,1)</f>
        <v>0.1</v>
      </c>
      <c r="J9" s="161">
        <f>ROUND(D9/1000,1)</f>
        <v>0.2</v>
      </c>
    </row>
    <row r="10" spans="2:10" s="156" customFormat="1" ht="23.25" customHeight="1">
      <c r="B10" s="157" t="s">
        <v>117</v>
      </c>
      <c r="C10" s="158">
        <v>87</v>
      </c>
      <c r="D10" s="158">
        <v>130</v>
      </c>
      <c r="E10" s="159">
        <f t="shared" si="1"/>
        <v>149.4</v>
      </c>
      <c r="F10" s="158">
        <f t="shared" si="0"/>
        <v>43</v>
      </c>
      <c r="H10" s="160">
        <f aca="true" t="shared" si="2" ref="H10:H27">ROUND(D10/$D$8*100,1)</f>
        <v>2.4</v>
      </c>
      <c r="I10" s="161">
        <f aca="true" t="shared" si="3" ref="I10:J27">ROUND(C10/1000,1)</f>
        <v>0.1</v>
      </c>
      <c r="J10" s="161">
        <f t="shared" si="3"/>
        <v>0.1</v>
      </c>
    </row>
    <row r="11" spans="2:10" s="156" customFormat="1" ht="23.25" customHeight="1">
      <c r="B11" s="157" t="s">
        <v>118</v>
      </c>
      <c r="C11" s="158">
        <v>65</v>
      </c>
      <c r="D11" s="158">
        <v>13</v>
      </c>
      <c r="E11" s="159">
        <f t="shared" si="1"/>
        <v>20</v>
      </c>
      <c r="F11" s="158">
        <f t="shared" si="0"/>
        <v>-52</v>
      </c>
      <c r="H11" s="162">
        <f t="shared" si="2"/>
        <v>0.2</v>
      </c>
      <c r="I11" s="161">
        <f t="shared" si="3"/>
        <v>0.1</v>
      </c>
      <c r="J11" s="161">
        <f t="shared" si="3"/>
        <v>0</v>
      </c>
    </row>
    <row r="12" spans="2:10" s="156" customFormat="1" ht="23.25" customHeight="1">
      <c r="B12" s="157" t="s">
        <v>119</v>
      </c>
      <c r="C12" s="158">
        <v>188</v>
      </c>
      <c r="D12" s="158">
        <v>148</v>
      </c>
      <c r="E12" s="159">
        <f t="shared" si="1"/>
        <v>78.7</v>
      </c>
      <c r="F12" s="158">
        <f t="shared" si="0"/>
        <v>-40</v>
      </c>
      <c r="H12" s="160">
        <f t="shared" si="2"/>
        <v>2.8</v>
      </c>
      <c r="I12" s="161">
        <f t="shared" si="3"/>
        <v>0.2</v>
      </c>
      <c r="J12" s="161">
        <f t="shared" si="3"/>
        <v>0.1</v>
      </c>
    </row>
    <row r="13" spans="2:10" s="156" customFormat="1" ht="23.25" customHeight="1">
      <c r="B13" s="157" t="s">
        <v>120</v>
      </c>
      <c r="C13" s="158">
        <v>151</v>
      </c>
      <c r="D13" s="158">
        <v>87</v>
      </c>
      <c r="E13" s="159">
        <f t="shared" si="1"/>
        <v>57.6</v>
      </c>
      <c r="F13" s="158">
        <f t="shared" si="0"/>
        <v>-64</v>
      </c>
      <c r="H13" s="162">
        <f t="shared" si="2"/>
        <v>1.6</v>
      </c>
      <c r="I13" s="161">
        <f t="shared" si="3"/>
        <v>0.2</v>
      </c>
      <c r="J13" s="161">
        <f t="shared" si="3"/>
        <v>0.1</v>
      </c>
    </row>
    <row r="14" spans="2:10" s="156" customFormat="1" ht="23.25" customHeight="1">
      <c r="B14" s="157" t="s">
        <v>121</v>
      </c>
      <c r="C14" s="158">
        <v>89</v>
      </c>
      <c r="D14" s="158">
        <v>84</v>
      </c>
      <c r="E14" s="159">
        <f t="shared" si="1"/>
        <v>94.4</v>
      </c>
      <c r="F14" s="158">
        <f t="shared" si="0"/>
        <v>-5</v>
      </c>
      <c r="H14" s="160">
        <f t="shared" si="2"/>
        <v>1.6</v>
      </c>
      <c r="I14" s="161">
        <f t="shared" si="3"/>
        <v>0.1</v>
      </c>
      <c r="J14" s="161">
        <f t="shared" si="3"/>
        <v>0.1</v>
      </c>
    </row>
    <row r="15" spans="2:10" s="156" customFormat="1" ht="23.25" customHeight="1">
      <c r="B15" s="157" t="s">
        <v>122</v>
      </c>
      <c r="C15" s="158">
        <v>19</v>
      </c>
      <c r="D15" s="158">
        <v>46</v>
      </c>
      <c r="E15" s="159">
        <f t="shared" si="1"/>
        <v>242.1</v>
      </c>
      <c r="F15" s="158">
        <f t="shared" si="0"/>
        <v>27</v>
      </c>
      <c r="H15" s="160">
        <f t="shared" si="2"/>
        <v>0.9</v>
      </c>
      <c r="I15" s="161">
        <f t="shared" si="3"/>
        <v>0</v>
      </c>
      <c r="J15" s="161">
        <f t="shared" si="3"/>
        <v>0</v>
      </c>
    </row>
    <row r="16" spans="2:10" s="156" customFormat="1" ht="23.25" customHeight="1">
      <c r="B16" s="157" t="s">
        <v>123</v>
      </c>
      <c r="C16" s="158">
        <v>100</v>
      </c>
      <c r="D16" s="158">
        <v>109</v>
      </c>
      <c r="E16" s="159">
        <f t="shared" si="1"/>
        <v>109</v>
      </c>
      <c r="F16" s="158">
        <f t="shared" si="0"/>
        <v>9</v>
      </c>
      <c r="H16" s="160">
        <f t="shared" si="2"/>
        <v>2</v>
      </c>
      <c r="I16" s="161">
        <f t="shared" si="3"/>
        <v>0.1</v>
      </c>
      <c r="J16" s="161">
        <f t="shared" si="3"/>
        <v>0.1</v>
      </c>
    </row>
    <row r="17" spans="2:10" s="156" customFormat="1" ht="23.25" customHeight="1">
      <c r="B17" s="157" t="s">
        <v>124</v>
      </c>
      <c r="C17" s="158">
        <v>11</v>
      </c>
      <c r="D17" s="158">
        <v>124</v>
      </c>
      <c r="E17" s="159">
        <f t="shared" si="1"/>
        <v>1127.3</v>
      </c>
      <c r="F17" s="158">
        <f t="shared" si="0"/>
        <v>113</v>
      </c>
      <c r="H17" s="160">
        <f t="shared" si="2"/>
        <v>2.3</v>
      </c>
      <c r="I17" s="161">
        <f t="shared" si="3"/>
        <v>0</v>
      </c>
      <c r="J17" s="161">
        <f t="shared" si="3"/>
        <v>0.1</v>
      </c>
    </row>
    <row r="18" spans="2:10" s="156" customFormat="1" ht="23.25" customHeight="1">
      <c r="B18" s="157" t="s">
        <v>125</v>
      </c>
      <c r="C18" s="158">
        <v>83</v>
      </c>
      <c r="D18" s="158">
        <v>43</v>
      </c>
      <c r="E18" s="159">
        <f t="shared" si="1"/>
        <v>51.8</v>
      </c>
      <c r="F18" s="158">
        <f t="shared" si="0"/>
        <v>-40</v>
      </c>
      <c r="H18" s="160">
        <f t="shared" si="2"/>
        <v>0.8</v>
      </c>
      <c r="I18" s="161">
        <f t="shared" si="3"/>
        <v>0.1</v>
      </c>
      <c r="J18" s="161">
        <f t="shared" si="3"/>
        <v>0</v>
      </c>
    </row>
    <row r="19" spans="2:10" s="156" customFormat="1" ht="23.25" customHeight="1">
      <c r="B19" s="157" t="s">
        <v>126</v>
      </c>
      <c r="C19" s="158">
        <v>59</v>
      </c>
      <c r="D19" s="158">
        <v>80</v>
      </c>
      <c r="E19" s="159">
        <f t="shared" si="1"/>
        <v>135.6</v>
      </c>
      <c r="F19" s="158">
        <f t="shared" si="0"/>
        <v>21</v>
      </c>
      <c r="H19" s="160">
        <f t="shared" si="2"/>
        <v>1.5</v>
      </c>
      <c r="I19" s="161">
        <f t="shared" si="3"/>
        <v>0.1</v>
      </c>
      <c r="J19" s="161">
        <f t="shared" si="3"/>
        <v>0.1</v>
      </c>
    </row>
    <row r="20" spans="2:10" s="156" customFormat="1" ht="23.25" customHeight="1">
      <c r="B20" s="157" t="s">
        <v>127</v>
      </c>
      <c r="C20" s="158">
        <v>65</v>
      </c>
      <c r="D20" s="158">
        <v>558</v>
      </c>
      <c r="E20" s="159">
        <f t="shared" si="1"/>
        <v>858.5</v>
      </c>
      <c r="F20" s="158">
        <f t="shared" si="0"/>
        <v>493</v>
      </c>
      <c r="H20" s="162">
        <f t="shared" si="2"/>
        <v>10.4</v>
      </c>
      <c r="I20" s="161">
        <f t="shared" si="3"/>
        <v>0.1</v>
      </c>
      <c r="J20" s="161">
        <f t="shared" si="3"/>
        <v>0.6</v>
      </c>
    </row>
    <row r="21" spans="2:10" s="156" customFormat="1" ht="23.25" customHeight="1">
      <c r="B21" s="157" t="s">
        <v>128</v>
      </c>
      <c r="C21" s="158">
        <v>24</v>
      </c>
      <c r="D21" s="158">
        <v>14</v>
      </c>
      <c r="E21" s="159">
        <f t="shared" si="1"/>
        <v>58.3</v>
      </c>
      <c r="F21" s="158">
        <f t="shared" si="0"/>
        <v>-10</v>
      </c>
      <c r="H21" s="162">
        <f t="shared" si="2"/>
        <v>0.3</v>
      </c>
      <c r="I21" s="161">
        <f t="shared" si="3"/>
        <v>0</v>
      </c>
      <c r="J21" s="161">
        <f t="shared" si="3"/>
        <v>0</v>
      </c>
    </row>
    <row r="22" spans="2:10" s="156" customFormat="1" ht="23.25" customHeight="1">
      <c r="B22" s="157" t="s">
        <v>129</v>
      </c>
      <c r="C22" s="158">
        <v>779</v>
      </c>
      <c r="D22" s="158">
        <v>2902</v>
      </c>
      <c r="E22" s="159">
        <f t="shared" si="1"/>
        <v>372.5</v>
      </c>
      <c r="F22" s="158">
        <f t="shared" si="0"/>
        <v>2123</v>
      </c>
      <c r="H22" s="162">
        <f t="shared" si="2"/>
        <v>54.1</v>
      </c>
      <c r="I22" s="161">
        <f t="shared" si="3"/>
        <v>0.8</v>
      </c>
      <c r="J22" s="161">
        <f t="shared" si="3"/>
        <v>2.9</v>
      </c>
    </row>
    <row r="23" spans="2:10" s="156" customFormat="1" ht="23.25" customHeight="1">
      <c r="B23" s="157" t="s">
        <v>130</v>
      </c>
      <c r="C23" s="158">
        <v>176</v>
      </c>
      <c r="D23" s="158">
        <v>128</v>
      </c>
      <c r="E23" s="159">
        <f t="shared" si="1"/>
        <v>72.7</v>
      </c>
      <c r="F23" s="158">
        <f t="shared" si="0"/>
        <v>-48</v>
      </c>
      <c r="H23" s="160">
        <f t="shared" si="2"/>
        <v>2.4</v>
      </c>
      <c r="I23" s="161">
        <f t="shared" si="3"/>
        <v>0.2</v>
      </c>
      <c r="J23" s="161">
        <f t="shared" si="3"/>
        <v>0.1</v>
      </c>
    </row>
    <row r="24" spans="2:10" s="156" customFormat="1" ht="23.25" customHeight="1">
      <c r="B24" s="157" t="s">
        <v>131</v>
      </c>
      <c r="C24" s="163">
        <v>323</v>
      </c>
      <c r="D24" s="163">
        <v>344</v>
      </c>
      <c r="E24" s="164">
        <f t="shared" si="1"/>
        <v>106.5</v>
      </c>
      <c r="F24" s="158">
        <f t="shared" si="0"/>
        <v>21</v>
      </c>
      <c r="H24" s="160">
        <f t="shared" si="2"/>
        <v>6.4</v>
      </c>
      <c r="I24" s="161">
        <f t="shared" si="3"/>
        <v>0.3</v>
      </c>
      <c r="J24" s="161">
        <f t="shared" si="3"/>
        <v>0.3</v>
      </c>
    </row>
    <row r="25" spans="2:10" s="156" customFormat="1" ht="23.25" customHeight="1">
      <c r="B25" s="157" t="s">
        <v>132</v>
      </c>
      <c r="C25" s="158">
        <v>488</v>
      </c>
      <c r="D25" s="158">
        <v>20</v>
      </c>
      <c r="E25" s="159">
        <f t="shared" si="1"/>
        <v>4.1</v>
      </c>
      <c r="F25" s="158">
        <f t="shared" si="0"/>
        <v>-468</v>
      </c>
      <c r="H25" s="160">
        <f t="shared" si="2"/>
        <v>0.4</v>
      </c>
      <c r="I25" s="161">
        <f t="shared" si="3"/>
        <v>0.5</v>
      </c>
      <c r="J25" s="161">
        <f t="shared" si="3"/>
        <v>0</v>
      </c>
    </row>
    <row r="26" spans="2:10" s="156" customFormat="1" ht="23.25" customHeight="1">
      <c r="B26" s="157" t="s">
        <v>133</v>
      </c>
      <c r="C26" s="158">
        <v>138</v>
      </c>
      <c r="D26" s="158">
        <v>121</v>
      </c>
      <c r="E26" s="159">
        <f t="shared" si="1"/>
        <v>87.7</v>
      </c>
      <c r="F26" s="158">
        <f t="shared" si="0"/>
        <v>-17</v>
      </c>
      <c r="H26" s="160">
        <f t="shared" si="2"/>
        <v>2.3</v>
      </c>
      <c r="I26" s="161">
        <f t="shared" si="3"/>
        <v>0.1</v>
      </c>
      <c r="J26" s="161">
        <f t="shared" si="3"/>
        <v>0.1</v>
      </c>
    </row>
    <row r="27" spans="2:10" s="156" customFormat="1" ht="23.25" customHeight="1">
      <c r="B27" s="157" t="s">
        <v>134</v>
      </c>
      <c r="C27" s="158">
        <v>430</v>
      </c>
      <c r="D27" s="158">
        <v>212</v>
      </c>
      <c r="E27" s="159">
        <f t="shared" si="1"/>
        <v>49.3</v>
      </c>
      <c r="F27" s="158">
        <f t="shared" si="0"/>
        <v>-218</v>
      </c>
      <c r="H27" s="160">
        <f t="shared" si="2"/>
        <v>4</v>
      </c>
      <c r="I27" s="161">
        <f t="shared" si="3"/>
        <v>0.4</v>
      </c>
      <c r="J27" s="161">
        <f t="shared" si="3"/>
        <v>0.2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N11" sqref="N11"/>
    </sheetView>
  </sheetViews>
  <sheetFormatPr defaultColWidth="8.8515625" defaultRowHeight="15"/>
  <cols>
    <col min="1" max="1" width="45.57421875" style="62" customWidth="1"/>
    <col min="2" max="3" width="12.28125" style="62" customWidth="1"/>
    <col min="4" max="4" width="14.28125" style="62" customWidth="1"/>
    <col min="5" max="5" width="15.28125" style="62" customWidth="1"/>
    <col min="6" max="8" width="8.8515625" style="62" customWidth="1"/>
    <col min="9" max="9" width="43.00390625" style="62" customWidth="1"/>
    <col min="10" max="16384" width="8.8515625" style="62" customWidth="1"/>
  </cols>
  <sheetData>
    <row r="1" spans="1:5" s="57" customFormat="1" ht="41.25" customHeight="1">
      <c r="A1" s="239" t="s">
        <v>182</v>
      </c>
      <c r="B1" s="239"/>
      <c r="C1" s="239"/>
      <c r="D1" s="239"/>
      <c r="E1" s="239"/>
    </row>
    <row r="2" spans="1:5" s="57" customFormat="1" ht="21.75" customHeight="1">
      <c r="A2" s="240" t="s">
        <v>61</v>
      </c>
      <c r="B2" s="240"/>
      <c r="C2" s="240"/>
      <c r="D2" s="240"/>
      <c r="E2" s="240"/>
    </row>
    <row r="3" spans="1:5" s="59" customFormat="1" ht="12" customHeight="1" thickBot="1">
      <c r="A3" s="58"/>
      <c r="B3" s="58"/>
      <c r="C3" s="58"/>
      <c r="D3" s="58"/>
      <c r="E3" s="58"/>
    </row>
    <row r="4" spans="1:5" s="59" customFormat="1" ht="21" customHeight="1">
      <c r="A4" s="241"/>
      <c r="B4" s="243" t="s">
        <v>180</v>
      </c>
      <c r="C4" s="245" t="s">
        <v>181</v>
      </c>
      <c r="D4" s="247" t="s">
        <v>111</v>
      </c>
      <c r="E4" s="248"/>
    </row>
    <row r="5" spans="1:5" s="59" customFormat="1" ht="34.5" customHeight="1">
      <c r="A5" s="242"/>
      <c r="B5" s="244"/>
      <c r="C5" s="246"/>
      <c r="D5" s="167" t="s">
        <v>113</v>
      </c>
      <c r="E5" s="179" t="s">
        <v>4</v>
      </c>
    </row>
    <row r="6" spans="1:5" s="60" customFormat="1" ht="34.5" customHeight="1">
      <c r="A6" s="180" t="s">
        <v>62</v>
      </c>
      <c r="B6" s="181">
        <f>SUM(B7:B25)</f>
        <v>3342</v>
      </c>
      <c r="C6" s="182">
        <f>SUM(C7:C25)</f>
        <v>5360</v>
      </c>
      <c r="D6" s="183">
        <f>C6-B6</f>
        <v>2018</v>
      </c>
      <c r="E6" s="184">
        <f>ROUND(C6/B6*100,1)</f>
        <v>160.4</v>
      </c>
    </row>
    <row r="7" spans="1:9" ht="39.75" customHeight="1">
      <c r="A7" s="185" t="s">
        <v>63</v>
      </c>
      <c r="B7" s="186">
        <v>136</v>
      </c>
      <c r="C7" s="186">
        <v>9</v>
      </c>
      <c r="D7" s="187">
        <f aca="true" t="shared" si="0" ref="D7:D25">C7-B7</f>
        <v>-127</v>
      </c>
      <c r="E7" s="188">
        <f>ROUND(C7/B7*100,1)</f>
        <v>6.6</v>
      </c>
      <c r="F7" s="60"/>
      <c r="G7" s="61"/>
      <c r="I7" s="63"/>
    </row>
    <row r="8" spans="1:9" ht="44.25" customHeight="1">
      <c r="A8" s="185" t="s">
        <v>64</v>
      </c>
      <c r="B8" s="186">
        <v>0</v>
      </c>
      <c r="C8" s="186">
        <v>0</v>
      </c>
      <c r="D8" s="187">
        <f t="shared" si="0"/>
        <v>0</v>
      </c>
      <c r="E8" s="188" t="s">
        <v>135</v>
      </c>
      <c r="F8" s="60"/>
      <c r="G8" s="61"/>
      <c r="I8" s="63"/>
    </row>
    <row r="9" spans="1:9" s="64" customFormat="1" ht="27" customHeight="1">
      <c r="A9" s="185" t="s">
        <v>65</v>
      </c>
      <c r="B9" s="186">
        <v>140</v>
      </c>
      <c r="C9" s="186">
        <v>113</v>
      </c>
      <c r="D9" s="187">
        <f t="shared" si="0"/>
        <v>-27</v>
      </c>
      <c r="E9" s="188">
        <f aca="true" t="shared" si="1" ref="E9:E20">ROUND(C9/B9*100,1)</f>
        <v>80.7</v>
      </c>
      <c r="F9" s="60"/>
      <c r="G9" s="61"/>
      <c r="H9" s="62"/>
      <c r="I9" s="63"/>
    </row>
    <row r="10" spans="1:11" ht="43.5" customHeight="1">
      <c r="A10" s="185" t="s">
        <v>66</v>
      </c>
      <c r="B10" s="186">
        <v>12</v>
      </c>
      <c r="C10" s="186">
        <v>0</v>
      </c>
      <c r="D10" s="187">
        <f t="shared" si="0"/>
        <v>-12</v>
      </c>
      <c r="E10" s="188">
        <f t="shared" si="1"/>
        <v>0</v>
      </c>
      <c r="F10" s="60"/>
      <c r="G10" s="61"/>
      <c r="I10" s="63"/>
      <c r="K10" s="65"/>
    </row>
    <row r="11" spans="1:9" ht="42" customHeight="1">
      <c r="A11" s="185" t="s">
        <v>67</v>
      </c>
      <c r="B11" s="186">
        <v>0</v>
      </c>
      <c r="C11" s="186">
        <v>0</v>
      </c>
      <c r="D11" s="187">
        <f t="shared" si="0"/>
        <v>0</v>
      </c>
      <c r="E11" s="188" t="s">
        <v>135</v>
      </c>
      <c r="F11" s="60"/>
      <c r="G11" s="61"/>
      <c r="I11" s="63"/>
    </row>
    <row r="12" spans="1:9" ht="19.5" customHeight="1">
      <c r="A12" s="185" t="s">
        <v>68</v>
      </c>
      <c r="B12" s="186">
        <v>19</v>
      </c>
      <c r="C12" s="186">
        <v>468</v>
      </c>
      <c r="D12" s="187">
        <f t="shared" si="0"/>
        <v>449</v>
      </c>
      <c r="E12" s="188">
        <f t="shared" si="1"/>
        <v>2463.2</v>
      </c>
      <c r="F12" s="60"/>
      <c r="G12" s="61"/>
      <c r="I12" s="168"/>
    </row>
    <row r="13" spans="1:9" ht="41.25" customHeight="1">
      <c r="A13" s="185" t="s">
        <v>69</v>
      </c>
      <c r="B13" s="186">
        <v>0</v>
      </c>
      <c r="C13" s="186">
        <v>22</v>
      </c>
      <c r="D13" s="187">
        <f t="shared" si="0"/>
        <v>22</v>
      </c>
      <c r="E13" s="188" t="s">
        <v>135</v>
      </c>
      <c r="F13" s="60"/>
      <c r="G13" s="61"/>
      <c r="I13" s="63"/>
    </row>
    <row r="14" spans="1:9" ht="41.25" customHeight="1">
      <c r="A14" s="185" t="s">
        <v>70</v>
      </c>
      <c r="B14" s="186">
        <v>4</v>
      </c>
      <c r="C14" s="186">
        <v>0</v>
      </c>
      <c r="D14" s="187">
        <f t="shared" si="0"/>
        <v>-4</v>
      </c>
      <c r="E14" s="188">
        <f t="shared" si="1"/>
        <v>0</v>
      </c>
      <c r="F14" s="60"/>
      <c r="G14" s="61"/>
      <c r="I14" s="63"/>
    </row>
    <row r="15" spans="1:9" ht="42" customHeight="1">
      <c r="A15" s="185" t="s">
        <v>71</v>
      </c>
      <c r="B15" s="186">
        <v>0</v>
      </c>
      <c r="C15" s="186">
        <v>0</v>
      </c>
      <c r="D15" s="187">
        <f t="shared" si="0"/>
        <v>0</v>
      </c>
      <c r="E15" s="188" t="s">
        <v>135</v>
      </c>
      <c r="F15" s="60"/>
      <c r="G15" s="61"/>
      <c r="I15" s="63"/>
    </row>
    <row r="16" spans="1:9" ht="23.25" customHeight="1">
      <c r="A16" s="185" t="s">
        <v>72</v>
      </c>
      <c r="B16" s="186">
        <v>1</v>
      </c>
      <c r="C16" s="186">
        <v>56</v>
      </c>
      <c r="D16" s="187">
        <f t="shared" si="0"/>
        <v>55</v>
      </c>
      <c r="E16" s="188">
        <f t="shared" si="1"/>
        <v>5600</v>
      </c>
      <c r="F16" s="60"/>
      <c r="G16" s="61"/>
      <c r="I16" s="63"/>
    </row>
    <row r="17" spans="1:9" ht="22.5" customHeight="1">
      <c r="A17" s="185" t="s">
        <v>73</v>
      </c>
      <c r="B17" s="186">
        <v>0</v>
      </c>
      <c r="C17" s="186">
        <v>3</v>
      </c>
      <c r="D17" s="187">
        <f t="shared" si="0"/>
        <v>3</v>
      </c>
      <c r="E17" s="188" t="s">
        <v>135</v>
      </c>
      <c r="F17" s="60"/>
      <c r="G17" s="61"/>
      <c r="I17" s="63"/>
    </row>
    <row r="18" spans="1:9" ht="22.5" customHeight="1">
      <c r="A18" s="185" t="s">
        <v>74</v>
      </c>
      <c r="B18" s="186">
        <v>31</v>
      </c>
      <c r="C18" s="186">
        <v>115</v>
      </c>
      <c r="D18" s="187">
        <f t="shared" si="0"/>
        <v>84</v>
      </c>
      <c r="E18" s="188">
        <f t="shared" si="1"/>
        <v>371</v>
      </c>
      <c r="F18" s="60"/>
      <c r="G18" s="61"/>
      <c r="I18" s="63"/>
    </row>
    <row r="19" spans="1:9" ht="38.25" customHeight="1">
      <c r="A19" s="185" t="s">
        <v>75</v>
      </c>
      <c r="B19" s="186">
        <v>90</v>
      </c>
      <c r="C19" s="186">
        <v>124</v>
      </c>
      <c r="D19" s="187">
        <f t="shared" si="0"/>
        <v>34</v>
      </c>
      <c r="E19" s="188">
        <f t="shared" si="1"/>
        <v>137.8</v>
      </c>
      <c r="F19" s="60"/>
      <c r="G19" s="61"/>
      <c r="I19" s="169"/>
    </row>
    <row r="20" spans="1:9" ht="35.25" customHeight="1">
      <c r="A20" s="185" t="s">
        <v>76</v>
      </c>
      <c r="B20" s="186">
        <v>25</v>
      </c>
      <c r="C20" s="186">
        <v>192</v>
      </c>
      <c r="D20" s="187">
        <f t="shared" si="0"/>
        <v>167</v>
      </c>
      <c r="E20" s="188">
        <f t="shared" si="1"/>
        <v>768</v>
      </c>
      <c r="F20" s="60"/>
      <c r="G20" s="61"/>
      <c r="I20" s="63"/>
    </row>
    <row r="21" spans="1:9" ht="41.25" customHeight="1">
      <c r="A21" s="185" t="s">
        <v>77</v>
      </c>
      <c r="B21" s="186">
        <v>2188</v>
      </c>
      <c r="C21" s="186">
        <v>1982</v>
      </c>
      <c r="D21" s="187">
        <f t="shared" si="0"/>
        <v>-206</v>
      </c>
      <c r="E21" s="188">
        <f>ROUND(C21/B21*100,1)</f>
        <v>90.6</v>
      </c>
      <c r="F21" s="60"/>
      <c r="G21" s="61"/>
      <c r="I21" s="63"/>
    </row>
    <row r="22" spans="1:9" ht="19.5" customHeight="1">
      <c r="A22" s="185" t="s">
        <v>78</v>
      </c>
      <c r="B22" s="186">
        <v>232</v>
      </c>
      <c r="C22" s="186">
        <v>806</v>
      </c>
      <c r="D22" s="187">
        <f t="shared" si="0"/>
        <v>574</v>
      </c>
      <c r="E22" s="188">
        <f>ROUND(C22/B22*100,1)</f>
        <v>347.4</v>
      </c>
      <c r="F22" s="60"/>
      <c r="G22" s="61"/>
      <c r="I22" s="63"/>
    </row>
    <row r="23" spans="1:9" ht="39" customHeight="1">
      <c r="A23" s="185" t="s">
        <v>79</v>
      </c>
      <c r="B23" s="186">
        <v>447</v>
      </c>
      <c r="C23" s="186">
        <v>1400</v>
      </c>
      <c r="D23" s="187">
        <f t="shared" si="0"/>
        <v>953</v>
      </c>
      <c r="E23" s="188">
        <f>ROUND(C23/B23*100,1)</f>
        <v>313.2</v>
      </c>
      <c r="F23" s="60"/>
      <c r="G23" s="61"/>
      <c r="I23" s="63"/>
    </row>
    <row r="24" spans="1:9" ht="38.25" customHeight="1">
      <c r="A24" s="185" t="s">
        <v>80</v>
      </c>
      <c r="B24" s="186">
        <v>0</v>
      </c>
      <c r="C24" s="186">
        <v>70</v>
      </c>
      <c r="D24" s="187">
        <f t="shared" si="0"/>
        <v>70</v>
      </c>
      <c r="E24" s="188" t="s">
        <v>135</v>
      </c>
      <c r="F24" s="60"/>
      <c r="G24" s="61"/>
      <c r="I24" s="63"/>
    </row>
    <row r="25" spans="1:9" ht="22.5" customHeight="1" thickBot="1">
      <c r="A25" s="189" t="s">
        <v>81</v>
      </c>
      <c r="B25" s="190">
        <v>17</v>
      </c>
      <c r="C25" s="190">
        <v>0</v>
      </c>
      <c r="D25" s="191">
        <f t="shared" si="0"/>
        <v>-17</v>
      </c>
      <c r="E25" s="188">
        <f>ROUND(C25/B25*100,1)</f>
        <v>0</v>
      </c>
      <c r="F25" s="60"/>
      <c r="G25" s="61"/>
      <c r="I25" s="63"/>
    </row>
    <row r="26" spans="1:9" ht="15.75">
      <c r="A26" s="66"/>
      <c r="B26" s="66"/>
      <c r="C26" s="66"/>
      <c r="D26" s="66"/>
      <c r="E26" s="66"/>
      <c r="I26" s="63"/>
    </row>
    <row r="27" spans="1:5" ht="12.75">
      <c r="A27" s="66"/>
      <c r="B27" s="66"/>
      <c r="C27" s="66"/>
      <c r="D27" s="66"/>
      <c r="E27" s="6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tabSelected="1" view="pageBreakPreview" zoomScale="75" zoomScaleNormal="75" zoomScaleSheetLayoutView="75" zoomScalePageLayoutView="0" workbookViewId="0" topLeftCell="A1">
      <selection activeCell="D25" sqref="D25"/>
    </sheetView>
  </sheetViews>
  <sheetFormatPr defaultColWidth="8.8515625" defaultRowHeight="15"/>
  <cols>
    <col min="1" max="1" width="52.8515625" style="62" customWidth="1"/>
    <col min="2" max="2" width="21.28125" style="62" customWidth="1"/>
    <col min="3" max="3" width="23.00390625" style="62" customWidth="1"/>
    <col min="4" max="4" width="22.00390625" style="62" customWidth="1"/>
    <col min="5" max="5" width="21.57421875" style="62" customWidth="1"/>
    <col min="6" max="6" width="8.8515625" style="62" customWidth="1"/>
    <col min="7" max="7" width="10.8515625" style="62" bestFit="1" customWidth="1"/>
    <col min="8" max="16384" width="8.8515625" style="62" customWidth="1"/>
  </cols>
  <sheetData>
    <row r="1" spans="1:5" s="57" customFormat="1" ht="49.5" customHeight="1">
      <c r="A1" s="249" t="s">
        <v>182</v>
      </c>
      <c r="B1" s="249"/>
      <c r="C1" s="249"/>
      <c r="D1" s="249"/>
      <c r="E1" s="249"/>
    </row>
    <row r="2" spans="1:5" s="57" customFormat="1" ht="20.25" customHeight="1">
      <c r="A2" s="250" t="s">
        <v>82</v>
      </c>
      <c r="B2" s="250"/>
      <c r="C2" s="250"/>
      <c r="D2" s="250"/>
      <c r="E2" s="250"/>
    </row>
    <row r="3" spans="1:5" s="57" customFormat="1" ht="17.25" customHeight="1" thickBot="1">
      <c r="A3" s="166"/>
      <c r="B3" s="166"/>
      <c r="C3" s="166"/>
      <c r="D3" s="166"/>
      <c r="E3" s="166"/>
    </row>
    <row r="4" spans="1:5" s="59" customFormat="1" ht="25.5" customHeight="1">
      <c r="A4" s="251"/>
      <c r="B4" s="253" t="s">
        <v>183</v>
      </c>
      <c r="C4" s="253" t="s">
        <v>184</v>
      </c>
      <c r="D4" s="253" t="s">
        <v>111</v>
      </c>
      <c r="E4" s="255"/>
    </row>
    <row r="5" spans="1:5" s="59" customFormat="1" ht="37.5" customHeight="1">
      <c r="A5" s="252"/>
      <c r="B5" s="254"/>
      <c r="C5" s="254"/>
      <c r="D5" s="170" t="s">
        <v>113</v>
      </c>
      <c r="E5" s="171" t="s">
        <v>4</v>
      </c>
    </row>
    <row r="6" spans="1:7" s="68" customFormat="1" ht="34.5" customHeight="1">
      <c r="A6" s="172" t="s">
        <v>62</v>
      </c>
      <c r="B6" s="67">
        <f>SUM(B7:B15)</f>
        <v>3342</v>
      </c>
      <c r="C6" s="67">
        <f>SUM(C7:C15)</f>
        <v>5360</v>
      </c>
      <c r="D6" s="67">
        <f>C6-B6</f>
        <v>2018</v>
      </c>
      <c r="E6" s="173">
        <f>ROUND(C6/B6*100,1)</f>
        <v>160.4</v>
      </c>
      <c r="G6" s="69"/>
    </row>
    <row r="7" spans="1:11" ht="51" customHeight="1">
      <c r="A7" s="174" t="s">
        <v>83</v>
      </c>
      <c r="B7" s="70">
        <v>731</v>
      </c>
      <c r="C7" s="70">
        <v>680</v>
      </c>
      <c r="D7" s="71">
        <f aca="true" t="shared" si="0" ref="D7:D15">C7-B7</f>
        <v>-51</v>
      </c>
      <c r="E7" s="175">
        <f aca="true" t="shared" si="1" ref="E7:E15">ROUND(C7/B7*100,1)</f>
        <v>93</v>
      </c>
      <c r="G7" s="69"/>
      <c r="H7" s="72"/>
      <c r="K7" s="72"/>
    </row>
    <row r="8" spans="1:11" ht="35.25" customHeight="1">
      <c r="A8" s="174" t="s">
        <v>84</v>
      </c>
      <c r="B8" s="70">
        <v>1259</v>
      </c>
      <c r="C8" s="70">
        <v>973</v>
      </c>
      <c r="D8" s="71">
        <f t="shared" si="0"/>
        <v>-286</v>
      </c>
      <c r="E8" s="175">
        <f t="shared" si="1"/>
        <v>77.3</v>
      </c>
      <c r="G8" s="69"/>
      <c r="H8" s="72"/>
      <c r="K8" s="72"/>
    </row>
    <row r="9" spans="1:11" s="64" customFormat="1" ht="25.5" customHeight="1">
      <c r="A9" s="174" t="s">
        <v>85</v>
      </c>
      <c r="B9" s="70">
        <v>596</v>
      </c>
      <c r="C9" s="70">
        <v>1708</v>
      </c>
      <c r="D9" s="71">
        <f t="shared" si="0"/>
        <v>1112</v>
      </c>
      <c r="E9" s="175">
        <f t="shared" si="1"/>
        <v>286.6</v>
      </c>
      <c r="F9" s="62"/>
      <c r="G9" s="69"/>
      <c r="H9" s="72"/>
      <c r="I9" s="62"/>
      <c r="K9" s="72"/>
    </row>
    <row r="10" spans="1:11" ht="36.75" customHeight="1">
      <c r="A10" s="174" t="s">
        <v>86</v>
      </c>
      <c r="B10" s="70">
        <v>83</v>
      </c>
      <c r="C10" s="70">
        <v>130</v>
      </c>
      <c r="D10" s="71">
        <f t="shared" si="0"/>
        <v>47</v>
      </c>
      <c r="E10" s="175">
        <f t="shared" si="1"/>
        <v>156.6</v>
      </c>
      <c r="G10" s="69"/>
      <c r="H10" s="72"/>
      <c r="K10" s="72"/>
    </row>
    <row r="11" spans="1:11" ht="28.5" customHeight="1">
      <c r="A11" s="174" t="s">
        <v>87</v>
      </c>
      <c r="B11" s="70">
        <v>189</v>
      </c>
      <c r="C11" s="70">
        <v>870</v>
      </c>
      <c r="D11" s="71">
        <f t="shared" si="0"/>
        <v>681</v>
      </c>
      <c r="E11" s="175">
        <f t="shared" si="1"/>
        <v>460.3</v>
      </c>
      <c r="G11" s="69"/>
      <c r="H11" s="72"/>
      <c r="K11" s="72"/>
    </row>
    <row r="12" spans="1:11" ht="59.25" customHeight="1">
      <c r="A12" s="174" t="s">
        <v>88</v>
      </c>
      <c r="B12" s="70">
        <v>55</v>
      </c>
      <c r="C12" s="70">
        <v>6</v>
      </c>
      <c r="D12" s="71">
        <f t="shared" si="0"/>
        <v>-49</v>
      </c>
      <c r="E12" s="175">
        <f t="shared" si="1"/>
        <v>10.9</v>
      </c>
      <c r="G12" s="69"/>
      <c r="H12" s="72"/>
      <c r="K12" s="72"/>
    </row>
    <row r="13" spans="1:18" ht="30.75" customHeight="1">
      <c r="A13" s="174" t="s">
        <v>89</v>
      </c>
      <c r="B13" s="70">
        <v>82</v>
      </c>
      <c r="C13" s="70">
        <v>340</v>
      </c>
      <c r="D13" s="71">
        <f t="shared" si="0"/>
        <v>258</v>
      </c>
      <c r="E13" s="175">
        <f t="shared" si="1"/>
        <v>414.6</v>
      </c>
      <c r="G13" s="69"/>
      <c r="H13" s="72"/>
      <c r="K13" s="72"/>
      <c r="R13" s="73"/>
    </row>
    <row r="14" spans="1:18" ht="75" customHeight="1">
      <c r="A14" s="174" t="s">
        <v>90</v>
      </c>
      <c r="B14" s="70">
        <v>154</v>
      </c>
      <c r="C14" s="70">
        <v>154</v>
      </c>
      <c r="D14" s="71">
        <f t="shared" si="0"/>
        <v>0</v>
      </c>
      <c r="E14" s="175">
        <f t="shared" si="1"/>
        <v>100</v>
      </c>
      <c r="G14" s="69"/>
      <c r="H14" s="72"/>
      <c r="K14" s="72"/>
      <c r="R14" s="73"/>
    </row>
    <row r="15" spans="1:18" ht="33" customHeight="1" thickBot="1">
      <c r="A15" s="176" t="s">
        <v>91</v>
      </c>
      <c r="B15" s="177">
        <v>193</v>
      </c>
      <c r="C15" s="177">
        <v>499</v>
      </c>
      <c r="D15" s="178">
        <f t="shared" si="0"/>
        <v>306</v>
      </c>
      <c r="E15" s="175">
        <f t="shared" si="1"/>
        <v>258.5</v>
      </c>
      <c r="G15" s="69"/>
      <c r="H15" s="72"/>
      <c r="K15" s="72"/>
      <c r="R15" s="73"/>
    </row>
    <row r="16" spans="1:18" ht="12.75">
      <c r="A16" s="66"/>
      <c r="B16" s="66"/>
      <c r="C16" s="66"/>
      <c r="D16" s="66"/>
      <c r="R16" s="73"/>
    </row>
    <row r="17" spans="1:18" ht="12.75">
      <c r="A17" s="66"/>
      <c r="B17" s="66"/>
      <c r="C17" s="66"/>
      <c r="D17" s="66"/>
      <c r="R17" s="73"/>
    </row>
    <row r="18" ht="12.75">
      <c r="R18" s="73"/>
    </row>
    <row r="19" ht="12.75">
      <c r="R19" s="73"/>
    </row>
    <row r="20" ht="12.75">
      <c r="R20" s="73"/>
    </row>
    <row r="21" ht="12.75">
      <c r="R21" s="7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1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29" sqref="H29"/>
    </sheetView>
  </sheetViews>
  <sheetFormatPr defaultColWidth="9.140625" defaultRowHeight="15"/>
  <cols>
    <col min="1" max="1" width="52.421875" style="1" customWidth="1"/>
    <col min="2" max="3" width="10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6" t="s">
        <v>0</v>
      </c>
      <c r="B1" s="256"/>
      <c r="C1" s="256"/>
      <c r="D1" s="256"/>
      <c r="E1" s="256"/>
    </row>
    <row r="2" spans="1:5" ht="27" customHeight="1">
      <c r="A2" s="257" t="s">
        <v>185</v>
      </c>
      <c r="B2" s="257"/>
      <c r="C2" s="257"/>
      <c r="D2" s="257"/>
      <c r="E2" s="257"/>
    </row>
    <row r="3" spans="1:6" ht="18" customHeight="1">
      <c r="A3" s="258" t="s">
        <v>1</v>
      </c>
      <c r="B3" s="258" t="s">
        <v>180</v>
      </c>
      <c r="C3" s="258" t="s">
        <v>181</v>
      </c>
      <c r="D3" s="259" t="s">
        <v>3</v>
      </c>
      <c r="E3" s="259"/>
      <c r="F3" s="2"/>
    </row>
    <row r="4" spans="1:6" ht="50.25" customHeight="1">
      <c r="A4" s="258"/>
      <c r="B4" s="258"/>
      <c r="C4" s="258"/>
      <c r="D4" s="56" t="s">
        <v>4</v>
      </c>
      <c r="E4" s="85" t="s">
        <v>5</v>
      </c>
      <c r="F4" s="2"/>
    </row>
    <row r="5" spans="1:6" ht="21" customHeight="1">
      <c r="A5" s="86" t="s">
        <v>136</v>
      </c>
      <c r="B5" s="77">
        <v>33352</v>
      </c>
      <c r="C5" s="77">
        <v>32537</v>
      </c>
      <c r="D5" s="75">
        <f aca="true" t="shared" si="0" ref="D5:D19">ROUND(C5/B5*100,1)</f>
        <v>97.6</v>
      </c>
      <c r="E5" s="194">
        <f aca="true" t="shared" si="1" ref="E5:E18">C5-B5</f>
        <v>-815</v>
      </c>
      <c r="F5" s="1" t="s">
        <v>6</v>
      </c>
    </row>
    <row r="6" spans="1:5" ht="15.75">
      <c r="A6" s="87" t="s">
        <v>7</v>
      </c>
      <c r="B6" s="192">
        <v>19138</v>
      </c>
      <c r="C6" s="192">
        <v>17933</v>
      </c>
      <c r="D6" s="80">
        <f t="shared" si="0"/>
        <v>93.7</v>
      </c>
      <c r="E6" s="193">
        <f t="shared" si="1"/>
        <v>-1205</v>
      </c>
    </row>
    <row r="7" spans="1:7" ht="33" customHeight="1">
      <c r="A7" s="86" t="s">
        <v>137</v>
      </c>
      <c r="B7" s="77">
        <v>17389</v>
      </c>
      <c r="C7" s="84">
        <v>18314</v>
      </c>
      <c r="D7" s="75">
        <f t="shared" si="0"/>
        <v>105.3</v>
      </c>
      <c r="E7" s="195">
        <f t="shared" si="1"/>
        <v>925</v>
      </c>
      <c r="F7" s="3"/>
      <c r="G7" s="4"/>
    </row>
    <row r="8" spans="1:7" ht="31.5">
      <c r="A8" s="88" t="s">
        <v>138</v>
      </c>
      <c r="B8" s="192">
        <v>6806</v>
      </c>
      <c r="C8" s="196">
        <v>8853</v>
      </c>
      <c r="D8" s="75">
        <f t="shared" si="0"/>
        <v>130.1</v>
      </c>
      <c r="E8" s="195">
        <f t="shared" si="1"/>
        <v>2047</v>
      </c>
      <c r="F8" s="3"/>
      <c r="G8" s="4"/>
    </row>
    <row r="9" spans="1:7" ht="33" customHeight="1">
      <c r="A9" s="89" t="s">
        <v>8</v>
      </c>
      <c r="B9" s="81">
        <v>39.1</v>
      </c>
      <c r="C9" s="81">
        <v>48.3</v>
      </c>
      <c r="D9" s="263" t="s">
        <v>186</v>
      </c>
      <c r="E9" s="264"/>
      <c r="F9" s="5"/>
      <c r="G9" s="4"/>
    </row>
    <row r="10" spans="1:7" ht="33" customHeight="1">
      <c r="A10" s="87" t="s">
        <v>139</v>
      </c>
      <c r="B10" s="192">
        <v>24</v>
      </c>
      <c r="C10" s="192">
        <v>20</v>
      </c>
      <c r="D10" s="82">
        <f t="shared" si="0"/>
        <v>83.3</v>
      </c>
      <c r="E10" s="197">
        <f>C10-B10</f>
        <v>-4</v>
      </c>
      <c r="F10" s="5"/>
      <c r="G10" s="4"/>
    </row>
    <row r="11" spans="1:7" ht="36" customHeight="1">
      <c r="A11" s="87" t="s">
        <v>140</v>
      </c>
      <c r="B11" s="192">
        <v>317</v>
      </c>
      <c r="C11" s="192">
        <v>367</v>
      </c>
      <c r="D11" s="82">
        <f>ROUND(C11/B11*100,1)</f>
        <v>115.8</v>
      </c>
      <c r="E11" s="197">
        <f>C11-B11</f>
        <v>50</v>
      </c>
      <c r="F11" s="5"/>
      <c r="G11" s="4"/>
    </row>
    <row r="12" spans="1:5" ht="33" customHeight="1">
      <c r="A12" s="87" t="s">
        <v>141</v>
      </c>
      <c r="B12" s="196">
        <v>2756</v>
      </c>
      <c r="C12" s="192">
        <v>2595</v>
      </c>
      <c r="D12" s="80">
        <f t="shared" si="0"/>
        <v>94.2</v>
      </c>
      <c r="E12" s="193">
        <f t="shared" si="1"/>
        <v>-161</v>
      </c>
    </row>
    <row r="13" spans="1:5" ht="16.5" customHeight="1">
      <c r="A13" s="87" t="s">
        <v>142</v>
      </c>
      <c r="B13" s="196">
        <v>2230</v>
      </c>
      <c r="C13" s="192">
        <v>2300</v>
      </c>
      <c r="D13" s="80">
        <f>ROUND(C13/B13*100,1)</f>
        <v>103.1</v>
      </c>
      <c r="E13" s="193">
        <f>C13-B13</f>
        <v>70</v>
      </c>
    </row>
    <row r="14" spans="1:5" ht="17.25" customHeight="1">
      <c r="A14" s="87" t="s">
        <v>143</v>
      </c>
      <c r="B14" s="196">
        <v>0</v>
      </c>
      <c r="C14" s="192">
        <v>50</v>
      </c>
      <c r="D14" s="199">
        <v>0</v>
      </c>
      <c r="E14" s="193">
        <f>C14-B14</f>
        <v>50</v>
      </c>
    </row>
    <row r="15" spans="1:6" ht="33.75" customHeight="1">
      <c r="A15" s="86" t="s">
        <v>144</v>
      </c>
      <c r="B15" s="84">
        <v>5757</v>
      </c>
      <c r="C15" s="198">
        <v>4501</v>
      </c>
      <c r="D15" s="75">
        <f t="shared" si="0"/>
        <v>78.2</v>
      </c>
      <c r="E15" s="195">
        <f t="shared" si="1"/>
        <v>-1256</v>
      </c>
      <c r="F15" s="6"/>
    </row>
    <row r="16" spans="1:6" ht="31.5">
      <c r="A16" s="87" t="s">
        <v>145</v>
      </c>
      <c r="B16" s="192">
        <v>4670</v>
      </c>
      <c r="C16" s="192">
        <v>4769</v>
      </c>
      <c r="D16" s="83">
        <f t="shared" si="0"/>
        <v>102.1</v>
      </c>
      <c r="E16" s="199">
        <f t="shared" si="1"/>
        <v>99</v>
      </c>
      <c r="F16" s="7"/>
    </row>
    <row r="17" spans="1:11" ht="15.75">
      <c r="A17" s="86" t="s">
        <v>146</v>
      </c>
      <c r="B17" s="84">
        <v>22557</v>
      </c>
      <c r="C17" s="84">
        <v>24958</v>
      </c>
      <c r="D17" s="75">
        <f t="shared" si="0"/>
        <v>110.6</v>
      </c>
      <c r="E17" s="194">
        <f t="shared" si="1"/>
        <v>2401</v>
      </c>
      <c r="F17" s="7"/>
      <c r="K17" s="8"/>
    </row>
    <row r="18" spans="1:6" ht="16.5" customHeight="1">
      <c r="A18" s="87" t="s">
        <v>7</v>
      </c>
      <c r="B18" s="200">
        <v>21596</v>
      </c>
      <c r="C18" s="200">
        <v>23692</v>
      </c>
      <c r="D18" s="80">
        <f t="shared" si="0"/>
        <v>109.7</v>
      </c>
      <c r="E18" s="193">
        <f t="shared" si="1"/>
        <v>2096</v>
      </c>
      <c r="F18" s="7"/>
    </row>
    <row r="19" spans="1:6" ht="37.5" customHeight="1">
      <c r="A19" s="86" t="s">
        <v>187</v>
      </c>
      <c r="B19" s="84">
        <v>1889</v>
      </c>
      <c r="C19" s="77">
        <v>2328</v>
      </c>
      <c r="D19" s="80">
        <f t="shared" si="0"/>
        <v>123.2</v>
      </c>
      <c r="E19" s="74" t="s">
        <v>188</v>
      </c>
      <c r="F19" s="7"/>
    </row>
    <row r="20" spans="1:5" ht="9" customHeight="1">
      <c r="A20" s="265" t="s">
        <v>189</v>
      </c>
      <c r="B20" s="265"/>
      <c r="C20" s="265"/>
      <c r="D20" s="265"/>
      <c r="E20" s="265"/>
    </row>
    <row r="21" spans="1:5" ht="21.75" customHeight="1">
      <c r="A21" s="266"/>
      <c r="B21" s="266"/>
      <c r="C21" s="266"/>
      <c r="D21" s="266"/>
      <c r="E21" s="266"/>
    </row>
    <row r="22" spans="1:5" ht="12.75" customHeight="1">
      <c r="A22" s="258" t="s">
        <v>1</v>
      </c>
      <c r="B22" s="258" t="s">
        <v>147</v>
      </c>
      <c r="C22" s="258" t="s">
        <v>148</v>
      </c>
      <c r="D22" s="267" t="s">
        <v>3</v>
      </c>
      <c r="E22" s="268"/>
    </row>
    <row r="23" spans="1:5" ht="42" customHeight="1">
      <c r="A23" s="258"/>
      <c r="B23" s="258"/>
      <c r="C23" s="258"/>
      <c r="D23" s="56" t="s">
        <v>4</v>
      </c>
      <c r="E23" s="74" t="s">
        <v>10</v>
      </c>
    </row>
    <row r="24" spans="1:8" ht="26.25" customHeight="1">
      <c r="A24" s="86" t="s">
        <v>136</v>
      </c>
      <c r="B24" s="84">
        <v>13715</v>
      </c>
      <c r="C24" s="77">
        <v>14200</v>
      </c>
      <c r="D24" s="75">
        <f>ROUND(C24/B24*100,1)</f>
        <v>103.5</v>
      </c>
      <c r="E24" s="194">
        <f>C24-B24</f>
        <v>485</v>
      </c>
      <c r="G24" s="9"/>
      <c r="H24" s="9"/>
    </row>
    <row r="25" spans="1:5" ht="31.5">
      <c r="A25" s="86" t="s">
        <v>149</v>
      </c>
      <c r="B25" s="84">
        <v>10827</v>
      </c>
      <c r="C25" s="77">
        <v>10982</v>
      </c>
      <c r="D25" s="75">
        <f>ROUND(C25/B25*100,1)</f>
        <v>101.4</v>
      </c>
      <c r="E25" s="195">
        <f>C25-B25</f>
        <v>155</v>
      </c>
    </row>
    <row r="26" spans="1:5" ht="24" customHeight="1">
      <c r="A26" s="86" t="s">
        <v>150</v>
      </c>
      <c r="B26" s="77">
        <v>2018</v>
      </c>
      <c r="C26" s="77">
        <v>2737</v>
      </c>
      <c r="D26" s="75">
        <f>ROUND(C26/B26*100,1)</f>
        <v>135.6</v>
      </c>
      <c r="E26" s="195">
        <f>C26-B26</f>
        <v>719</v>
      </c>
    </row>
    <row r="27" spans="1:5" ht="34.5" customHeight="1">
      <c r="A27" s="86" t="s">
        <v>151</v>
      </c>
      <c r="B27" s="77">
        <v>1605</v>
      </c>
      <c r="C27" s="77">
        <v>896</v>
      </c>
      <c r="D27" s="75">
        <f>ROUND(C27/B27*100,1)</f>
        <v>55.8</v>
      </c>
      <c r="E27" s="195">
        <f>C27-B27</f>
        <v>-709</v>
      </c>
    </row>
    <row r="28" spans="1:10" ht="30.75" customHeight="1">
      <c r="A28" s="90" t="s">
        <v>12</v>
      </c>
      <c r="B28" s="77">
        <v>3844</v>
      </c>
      <c r="C28" s="77">
        <v>4547</v>
      </c>
      <c r="D28" s="76">
        <f>ROUND(C28/B28*100,1)</f>
        <v>118.3</v>
      </c>
      <c r="E28" s="78" t="s">
        <v>190</v>
      </c>
      <c r="F28" s="7"/>
      <c r="G28" s="7"/>
      <c r="I28" s="7"/>
      <c r="J28" s="10"/>
    </row>
    <row r="29" spans="1:5" ht="24.75" customHeight="1">
      <c r="A29" s="86" t="s">
        <v>13</v>
      </c>
      <c r="B29" s="79">
        <f>B24/B26</f>
        <v>6.796333002973241</v>
      </c>
      <c r="C29" s="79">
        <f>C24/C26</f>
        <v>5.188162221410304</v>
      </c>
      <c r="D29" s="260" t="s">
        <v>177</v>
      </c>
      <c r="E29" s="261"/>
    </row>
    <row r="30" spans="1:5" ht="33" customHeight="1">
      <c r="A30" s="262"/>
      <c r="B30" s="262"/>
      <c r="C30" s="262"/>
      <c r="D30" s="262"/>
      <c r="E30" s="262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6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V32" sqref="BV32"/>
    </sheetView>
  </sheetViews>
  <sheetFormatPr defaultColWidth="9.140625" defaultRowHeight="15"/>
  <cols>
    <col min="1" max="1" width="18.7109375" style="14" customWidth="1"/>
    <col min="2" max="3" width="10.00390625" style="14" customWidth="1"/>
    <col min="4" max="4" width="8.57421875" style="14" customWidth="1"/>
    <col min="5" max="5" width="9.28125" style="14" customWidth="1"/>
    <col min="6" max="7" width="9.8515625" style="14" customWidth="1"/>
    <col min="8" max="8" width="7.57421875" style="14" customWidth="1"/>
    <col min="9" max="9" width="8.7109375" style="14" customWidth="1"/>
    <col min="10" max="11" width="10.00390625" style="14" customWidth="1"/>
    <col min="12" max="12" width="7.421875" style="14" customWidth="1"/>
    <col min="13" max="13" width="8.7109375" style="14" customWidth="1"/>
    <col min="14" max="14" width="7.421875" style="14" customWidth="1"/>
    <col min="15" max="15" width="8.00390625" style="14" customWidth="1"/>
    <col min="16" max="16" width="8.140625" style="14" customWidth="1"/>
    <col min="17" max="17" width="6.57421875" style="14" customWidth="1"/>
    <col min="18" max="19" width="8.28125" style="14" customWidth="1"/>
    <col min="20" max="20" width="6.421875" style="14" customWidth="1"/>
    <col min="21" max="21" width="7.28125" style="14" customWidth="1"/>
    <col min="22" max="25" width="6.7109375" style="14" hidden="1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8.421875" style="14" customWidth="1"/>
    <col min="35" max="35" width="7.8515625" style="14" customWidth="1"/>
    <col min="36" max="36" width="9.140625" style="14" customWidth="1"/>
    <col min="37" max="37" width="7.140625" style="14" customWidth="1"/>
    <col min="38" max="38" width="8.57421875" style="14" customWidth="1"/>
    <col min="39" max="39" width="9.421875" style="14" customWidth="1"/>
    <col min="40" max="41" width="7.28125" style="14" customWidth="1"/>
    <col min="42" max="45" width="7.421875" style="14" hidden="1" customWidth="1"/>
    <col min="46" max="46" width="10.00390625" style="14" customWidth="1"/>
    <col min="47" max="47" width="10.7109375" style="14" customWidth="1"/>
    <col min="48" max="48" width="7.421875" style="14" customWidth="1"/>
    <col min="49" max="49" width="7.7109375" style="14" customWidth="1"/>
    <col min="50" max="50" width="10.28125" style="14" customWidth="1"/>
    <col min="51" max="51" width="9.7109375" style="14" customWidth="1"/>
    <col min="52" max="52" width="6.7109375" style="14" customWidth="1"/>
    <col min="53" max="53" width="8.140625" style="14" customWidth="1"/>
    <col min="54" max="54" width="8.421875" style="14" customWidth="1"/>
    <col min="55" max="55" width="8.57421875" style="14" customWidth="1"/>
    <col min="56" max="56" width="6.00390625" style="14" customWidth="1"/>
    <col min="57" max="57" width="8.28125" style="14" customWidth="1"/>
    <col min="58" max="58" width="8.7109375" style="14" customWidth="1"/>
    <col min="59" max="59" width="9.421875" style="14" customWidth="1"/>
    <col min="60" max="60" width="6.421875" style="14" customWidth="1"/>
    <col min="61" max="61" width="9.00390625" style="14" customWidth="1"/>
    <col min="62" max="64" width="9.57421875" style="14" customWidth="1"/>
    <col min="65" max="69" width="10.28125" style="14" customWidth="1"/>
    <col min="70" max="70" width="10.140625" style="14" customWidth="1"/>
    <col min="71" max="71" width="10.8515625" style="14" customWidth="1"/>
    <col min="72" max="72" width="11.57421875" style="14" customWidth="1"/>
    <col min="73" max="16384" width="9.140625" style="14" customWidth="1"/>
  </cols>
  <sheetData>
    <row r="1" spans="1:70" ht="21.75" customHeight="1">
      <c r="A1" s="11"/>
      <c r="B1" s="298" t="s">
        <v>14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5"/>
      <c r="BD1" s="15"/>
      <c r="BE1" s="15"/>
      <c r="BG1" s="16"/>
      <c r="BL1" s="16"/>
      <c r="BM1" s="16"/>
      <c r="BR1" s="16"/>
    </row>
    <row r="2" spans="1:62" ht="21.75" customHeight="1" thickBot="1">
      <c r="A2" s="17"/>
      <c r="B2" s="299" t="s">
        <v>191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20"/>
      <c r="BD2" s="20"/>
      <c r="BE2" s="20"/>
      <c r="BF2" s="20"/>
      <c r="BG2" s="16" t="s">
        <v>15</v>
      </c>
      <c r="BJ2" s="16"/>
    </row>
    <row r="3" spans="1:75" ht="11.25" customHeight="1">
      <c r="A3" s="280"/>
      <c r="B3" s="283" t="s">
        <v>16</v>
      </c>
      <c r="C3" s="283"/>
      <c r="D3" s="283"/>
      <c r="E3" s="283"/>
      <c r="F3" s="269" t="s">
        <v>17</v>
      </c>
      <c r="G3" s="270"/>
      <c r="H3" s="270"/>
      <c r="I3" s="285"/>
      <c r="J3" s="269" t="s">
        <v>18</v>
      </c>
      <c r="K3" s="270"/>
      <c r="L3" s="270"/>
      <c r="M3" s="285"/>
      <c r="N3" s="288" t="s">
        <v>162</v>
      </c>
      <c r="O3" s="289"/>
      <c r="P3" s="289"/>
      <c r="Q3" s="290"/>
      <c r="R3" s="269" t="s">
        <v>19</v>
      </c>
      <c r="S3" s="270"/>
      <c r="T3" s="270"/>
      <c r="U3" s="285"/>
      <c r="V3" s="269" t="s">
        <v>20</v>
      </c>
      <c r="W3" s="270"/>
      <c r="X3" s="270"/>
      <c r="Y3" s="285"/>
      <c r="Z3" s="269" t="s">
        <v>21</v>
      </c>
      <c r="AA3" s="270"/>
      <c r="AB3" s="270"/>
      <c r="AC3" s="285"/>
      <c r="AD3" s="300" t="s">
        <v>22</v>
      </c>
      <c r="AE3" s="301"/>
      <c r="AF3" s="301"/>
      <c r="AG3" s="302"/>
      <c r="AH3" s="283" t="s">
        <v>23</v>
      </c>
      <c r="AI3" s="283"/>
      <c r="AJ3" s="283"/>
      <c r="AK3" s="283"/>
      <c r="AL3" s="269" t="s">
        <v>24</v>
      </c>
      <c r="AM3" s="270"/>
      <c r="AN3" s="270"/>
      <c r="AO3" s="285"/>
      <c r="AP3" s="21"/>
      <c r="AQ3" s="22"/>
      <c r="AR3" s="22"/>
      <c r="AS3" s="22"/>
      <c r="AT3" s="303" t="s">
        <v>25</v>
      </c>
      <c r="AU3" s="303"/>
      <c r="AV3" s="303"/>
      <c r="AW3" s="303"/>
      <c r="AX3" s="283" t="s">
        <v>26</v>
      </c>
      <c r="AY3" s="283"/>
      <c r="AZ3" s="283"/>
      <c r="BA3" s="283"/>
      <c r="BB3" s="269" t="s">
        <v>27</v>
      </c>
      <c r="BC3" s="270"/>
      <c r="BD3" s="270"/>
      <c r="BE3" s="285"/>
      <c r="BF3" s="283" t="s">
        <v>28</v>
      </c>
      <c r="BG3" s="283"/>
      <c r="BH3" s="283"/>
      <c r="BI3" s="283"/>
      <c r="BJ3" s="288" t="s">
        <v>192</v>
      </c>
      <c r="BK3" s="289"/>
      <c r="BL3" s="290"/>
      <c r="BM3" s="283" t="s">
        <v>176</v>
      </c>
      <c r="BN3" s="283"/>
      <c r="BO3" s="283"/>
      <c r="BP3" s="283"/>
      <c r="BQ3" s="283"/>
      <c r="BR3" s="283"/>
      <c r="BS3" s="283"/>
      <c r="BT3" s="283"/>
      <c r="BU3" s="269" t="s">
        <v>12</v>
      </c>
      <c r="BV3" s="270"/>
      <c r="BW3" s="270"/>
    </row>
    <row r="4" spans="1:75" ht="38.25" customHeight="1">
      <c r="A4" s="281"/>
      <c r="B4" s="283"/>
      <c r="C4" s="283"/>
      <c r="D4" s="283"/>
      <c r="E4" s="283"/>
      <c r="F4" s="271"/>
      <c r="G4" s="272"/>
      <c r="H4" s="272"/>
      <c r="I4" s="286"/>
      <c r="J4" s="271"/>
      <c r="K4" s="272"/>
      <c r="L4" s="272"/>
      <c r="M4" s="286"/>
      <c r="N4" s="291"/>
      <c r="O4" s="292"/>
      <c r="P4" s="292"/>
      <c r="Q4" s="293"/>
      <c r="R4" s="271"/>
      <c r="S4" s="272"/>
      <c r="T4" s="272"/>
      <c r="U4" s="286"/>
      <c r="V4" s="271"/>
      <c r="W4" s="272"/>
      <c r="X4" s="272"/>
      <c r="Y4" s="286"/>
      <c r="Z4" s="271"/>
      <c r="AA4" s="272"/>
      <c r="AB4" s="272"/>
      <c r="AC4" s="286"/>
      <c r="AD4" s="302" t="s">
        <v>29</v>
      </c>
      <c r="AE4" s="283"/>
      <c r="AF4" s="283"/>
      <c r="AG4" s="283"/>
      <c r="AH4" s="283"/>
      <c r="AI4" s="283"/>
      <c r="AJ4" s="283"/>
      <c r="AK4" s="283"/>
      <c r="AL4" s="271"/>
      <c r="AM4" s="272"/>
      <c r="AN4" s="272"/>
      <c r="AO4" s="286"/>
      <c r="AP4" s="23"/>
      <c r="AQ4" s="24"/>
      <c r="AR4" s="312" t="s">
        <v>30</v>
      </c>
      <c r="AS4" s="313"/>
      <c r="AT4" s="303"/>
      <c r="AU4" s="303"/>
      <c r="AV4" s="303"/>
      <c r="AW4" s="303"/>
      <c r="AX4" s="283"/>
      <c r="AY4" s="283"/>
      <c r="AZ4" s="283"/>
      <c r="BA4" s="283"/>
      <c r="BB4" s="271"/>
      <c r="BC4" s="272"/>
      <c r="BD4" s="272"/>
      <c r="BE4" s="286"/>
      <c r="BF4" s="283"/>
      <c r="BG4" s="283"/>
      <c r="BH4" s="283"/>
      <c r="BI4" s="283"/>
      <c r="BJ4" s="291"/>
      <c r="BK4" s="292"/>
      <c r="BL4" s="293"/>
      <c r="BM4" s="283"/>
      <c r="BN4" s="283"/>
      <c r="BO4" s="283"/>
      <c r="BP4" s="283"/>
      <c r="BQ4" s="283"/>
      <c r="BR4" s="283"/>
      <c r="BS4" s="283"/>
      <c r="BT4" s="283"/>
      <c r="BU4" s="271"/>
      <c r="BV4" s="272"/>
      <c r="BW4" s="272"/>
    </row>
    <row r="5" spans="1:75" ht="15" customHeight="1">
      <c r="A5" s="281"/>
      <c r="B5" s="284"/>
      <c r="C5" s="284"/>
      <c r="D5" s="284"/>
      <c r="E5" s="284"/>
      <c r="F5" s="271"/>
      <c r="G5" s="272"/>
      <c r="H5" s="272"/>
      <c r="I5" s="286"/>
      <c r="J5" s="273"/>
      <c r="K5" s="274"/>
      <c r="L5" s="274"/>
      <c r="M5" s="287"/>
      <c r="N5" s="294"/>
      <c r="O5" s="295"/>
      <c r="P5" s="295"/>
      <c r="Q5" s="296"/>
      <c r="R5" s="273"/>
      <c r="S5" s="274"/>
      <c r="T5" s="274"/>
      <c r="U5" s="287"/>
      <c r="V5" s="273"/>
      <c r="W5" s="274"/>
      <c r="X5" s="274"/>
      <c r="Y5" s="287"/>
      <c r="Z5" s="273"/>
      <c r="AA5" s="274"/>
      <c r="AB5" s="274"/>
      <c r="AC5" s="287"/>
      <c r="AD5" s="302"/>
      <c r="AE5" s="283"/>
      <c r="AF5" s="283"/>
      <c r="AG5" s="283"/>
      <c r="AH5" s="284"/>
      <c r="AI5" s="284"/>
      <c r="AJ5" s="284"/>
      <c r="AK5" s="284"/>
      <c r="AL5" s="273"/>
      <c r="AM5" s="274"/>
      <c r="AN5" s="274"/>
      <c r="AO5" s="287"/>
      <c r="AP5" s="25"/>
      <c r="AQ5" s="26"/>
      <c r="AR5" s="314"/>
      <c r="AS5" s="315"/>
      <c r="AT5" s="303"/>
      <c r="AU5" s="303"/>
      <c r="AV5" s="303"/>
      <c r="AW5" s="303"/>
      <c r="AX5" s="283"/>
      <c r="AY5" s="283"/>
      <c r="AZ5" s="283"/>
      <c r="BA5" s="283"/>
      <c r="BB5" s="273"/>
      <c r="BC5" s="274"/>
      <c r="BD5" s="274"/>
      <c r="BE5" s="287"/>
      <c r="BF5" s="283"/>
      <c r="BG5" s="283"/>
      <c r="BH5" s="283"/>
      <c r="BI5" s="283"/>
      <c r="BJ5" s="294"/>
      <c r="BK5" s="295"/>
      <c r="BL5" s="296"/>
      <c r="BM5" s="300" t="s">
        <v>175</v>
      </c>
      <c r="BN5" s="301"/>
      <c r="BO5" s="301"/>
      <c r="BP5" s="302"/>
      <c r="BQ5" s="300" t="s">
        <v>34</v>
      </c>
      <c r="BR5" s="301"/>
      <c r="BS5" s="301"/>
      <c r="BT5" s="302"/>
      <c r="BU5" s="273"/>
      <c r="BV5" s="274"/>
      <c r="BW5" s="274"/>
    </row>
    <row r="6" spans="1:75" ht="42" customHeight="1">
      <c r="A6" s="281"/>
      <c r="B6" s="275">
        <v>2017</v>
      </c>
      <c r="C6" s="276">
        <v>2018</v>
      </c>
      <c r="D6" s="297" t="s">
        <v>31</v>
      </c>
      <c r="E6" s="297"/>
      <c r="F6" s="275">
        <v>2017</v>
      </c>
      <c r="G6" s="276">
        <v>2018</v>
      </c>
      <c r="H6" s="297" t="s">
        <v>31</v>
      </c>
      <c r="I6" s="297"/>
      <c r="J6" s="275">
        <v>2017</v>
      </c>
      <c r="K6" s="276">
        <v>2018</v>
      </c>
      <c r="L6" s="306" t="s">
        <v>31</v>
      </c>
      <c r="M6" s="307"/>
      <c r="N6" s="275">
        <v>2017</v>
      </c>
      <c r="O6" s="276">
        <v>2018</v>
      </c>
      <c r="P6" s="297" t="s">
        <v>31</v>
      </c>
      <c r="Q6" s="297"/>
      <c r="R6" s="275">
        <v>2017</v>
      </c>
      <c r="S6" s="276">
        <v>2018</v>
      </c>
      <c r="T6" s="308" t="s">
        <v>31</v>
      </c>
      <c r="U6" s="308"/>
      <c r="V6" s="308">
        <v>2014</v>
      </c>
      <c r="W6" s="308">
        <v>2015</v>
      </c>
      <c r="X6" s="309" t="s">
        <v>31</v>
      </c>
      <c r="Y6" s="310"/>
      <c r="Z6" s="304">
        <v>2017</v>
      </c>
      <c r="AA6" s="304">
        <v>2018</v>
      </c>
      <c r="AB6" s="297" t="s">
        <v>31</v>
      </c>
      <c r="AC6" s="297"/>
      <c r="AD6" s="308">
        <v>2017</v>
      </c>
      <c r="AE6" s="304">
        <v>2018</v>
      </c>
      <c r="AF6" s="297" t="s">
        <v>31</v>
      </c>
      <c r="AG6" s="297"/>
      <c r="AH6" s="308">
        <v>2017</v>
      </c>
      <c r="AI6" s="304">
        <v>2018</v>
      </c>
      <c r="AJ6" s="297" t="s">
        <v>31</v>
      </c>
      <c r="AK6" s="297"/>
      <c r="AL6" s="275">
        <v>2017</v>
      </c>
      <c r="AM6" s="276">
        <v>2018</v>
      </c>
      <c r="AN6" s="297" t="s">
        <v>31</v>
      </c>
      <c r="AO6" s="297"/>
      <c r="AP6" s="27"/>
      <c r="AQ6" s="28"/>
      <c r="AR6" s="28"/>
      <c r="AS6" s="28"/>
      <c r="AT6" s="275">
        <v>2017</v>
      </c>
      <c r="AU6" s="276">
        <v>2018</v>
      </c>
      <c r="AV6" s="297" t="s">
        <v>31</v>
      </c>
      <c r="AW6" s="297"/>
      <c r="AX6" s="297" t="s">
        <v>32</v>
      </c>
      <c r="AY6" s="297"/>
      <c r="AZ6" s="297" t="s">
        <v>31</v>
      </c>
      <c r="BA6" s="297"/>
      <c r="BB6" s="275">
        <v>2017</v>
      </c>
      <c r="BC6" s="276">
        <v>2018</v>
      </c>
      <c r="BD6" s="297" t="s">
        <v>31</v>
      </c>
      <c r="BE6" s="297"/>
      <c r="BF6" s="275">
        <v>2017</v>
      </c>
      <c r="BG6" s="276">
        <v>2018</v>
      </c>
      <c r="BH6" s="297" t="s">
        <v>31</v>
      </c>
      <c r="BI6" s="297"/>
      <c r="BJ6" s="275">
        <v>2017</v>
      </c>
      <c r="BK6" s="276">
        <v>2018</v>
      </c>
      <c r="BL6" s="311" t="s">
        <v>33</v>
      </c>
      <c r="BM6" s="277">
        <v>2017</v>
      </c>
      <c r="BN6" s="320">
        <v>2018</v>
      </c>
      <c r="BO6" s="279" t="s">
        <v>31</v>
      </c>
      <c r="BP6" s="279"/>
      <c r="BQ6" s="275">
        <v>2017</v>
      </c>
      <c r="BR6" s="316">
        <v>2018</v>
      </c>
      <c r="BS6" s="318" t="s">
        <v>31</v>
      </c>
      <c r="BT6" s="319"/>
      <c r="BU6" s="275">
        <v>2017</v>
      </c>
      <c r="BV6" s="276">
        <v>2018</v>
      </c>
      <c r="BW6" s="278" t="s">
        <v>33</v>
      </c>
    </row>
    <row r="7" spans="1:75" s="36" customFormat="1" ht="18.75" customHeight="1">
      <c r="A7" s="282"/>
      <c r="B7" s="275"/>
      <c r="C7" s="277"/>
      <c r="D7" s="29" t="s">
        <v>4</v>
      </c>
      <c r="E7" s="29" t="s">
        <v>33</v>
      </c>
      <c r="F7" s="275"/>
      <c r="G7" s="277"/>
      <c r="H7" s="29" t="s">
        <v>4</v>
      </c>
      <c r="I7" s="29" t="s">
        <v>33</v>
      </c>
      <c r="J7" s="275"/>
      <c r="K7" s="277"/>
      <c r="L7" s="29" t="s">
        <v>4</v>
      </c>
      <c r="M7" s="29" t="s">
        <v>33</v>
      </c>
      <c r="N7" s="275"/>
      <c r="O7" s="277"/>
      <c r="P7" s="29" t="s">
        <v>4</v>
      </c>
      <c r="Q7" s="29" t="s">
        <v>33</v>
      </c>
      <c r="R7" s="275"/>
      <c r="S7" s="277"/>
      <c r="T7" s="30" t="s">
        <v>4</v>
      </c>
      <c r="U7" s="30" t="s">
        <v>33</v>
      </c>
      <c r="V7" s="308"/>
      <c r="W7" s="308"/>
      <c r="X7" s="30" t="s">
        <v>4</v>
      </c>
      <c r="Y7" s="30" t="s">
        <v>33</v>
      </c>
      <c r="Z7" s="305"/>
      <c r="AA7" s="305"/>
      <c r="AB7" s="29" t="s">
        <v>4</v>
      </c>
      <c r="AC7" s="29" t="s">
        <v>33</v>
      </c>
      <c r="AD7" s="308"/>
      <c r="AE7" s="305"/>
      <c r="AF7" s="29" t="s">
        <v>4</v>
      </c>
      <c r="AG7" s="29" t="s">
        <v>33</v>
      </c>
      <c r="AH7" s="308"/>
      <c r="AI7" s="305"/>
      <c r="AJ7" s="29" t="s">
        <v>4</v>
      </c>
      <c r="AK7" s="29" t="s">
        <v>33</v>
      </c>
      <c r="AL7" s="275"/>
      <c r="AM7" s="277"/>
      <c r="AN7" s="29" t="s">
        <v>4</v>
      </c>
      <c r="AO7" s="29" t="s">
        <v>33</v>
      </c>
      <c r="AP7" s="31">
        <v>2016</v>
      </c>
      <c r="AQ7" s="32">
        <v>2017</v>
      </c>
      <c r="AR7" s="33">
        <v>2016</v>
      </c>
      <c r="AS7" s="34">
        <v>2017</v>
      </c>
      <c r="AT7" s="275"/>
      <c r="AU7" s="277"/>
      <c r="AV7" s="29" t="s">
        <v>4</v>
      </c>
      <c r="AW7" s="29" t="s">
        <v>33</v>
      </c>
      <c r="AX7" s="35">
        <v>2017</v>
      </c>
      <c r="AY7" s="35">
        <v>2018</v>
      </c>
      <c r="AZ7" s="29" t="s">
        <v>4</v>
      </c>
      <c r="BA7" s="29" t="s">
        <v>33</v>
      </c>
      <c r="BB7" s="275"/>
      <c r="BC7" s="277"/>
      <c r="BD7" s="29" t="s">
        <v>4</v>
      </c>
      <c r="BE7" s="29" t="s">
        <v>33</v>
      </c>
      <c r="BF7" s="275"/>
      <c r="BG7" s="277"/>
      <c r="BH7" s="29" t="s">
        <v>4</v>
      </c>
      <c r="BI7" s="29" t="s">
        <v>33</v>
      </c>
      <c r="BJ7" s="275"/>
      <c r="BK7" s="277"/>
      <c r="BL7" s="311"/>
      <c r="BM7" s="275"/>
      <c r="BN7" s="277"/>
      <c r="BO7" s="29" t="s">
        <v>4</v>
      </c>
      <c r="BP7" s="29" t="s">
        <v>33</v>
      </c>
      <c r="BQ7" s="275"/>
      <c r="BR7" s="317"/>
      <c r="BS7" s="214" t="s">
        <v>4</v>
      </c>
      <c r="BT7" s="214" t="s">
        <v>33</v>
      </c>
      <c r="BU7" s="275"/>
      <c r="BV7" s="277"/>
      <c r="BW7" s="279"/>
    </row>
    <row r="8" spans="1:75" ht="12.75" customHeight="1">
      <c r="A8" s="37" t="s">
        <v>35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212">
        <v>60</v>
      </c>
      <c r="BR8" s="37">
        <v>61</v>
      </c>
      <c r="BS8" s="213">
        <v>62</v>
      </c>
      <c r="BT8" s="213">
        <v>63</v>
      </c>
      <c r="BU8" s="37">
        <v>64</v>
      </c>
      <c r="BV8" s="37">
        <v>65</v>
      </c>
      <c r="BW8" s="37">
        <v>66</v>
      </c>
    </row>
    <row r="9" spans="1:75" s="47" customFormat="1" ht="18.75" customHeight="1">
      <c r="A9" s="201" t="s">
        <v>152</v>
      </c>
      <c r="B9" s="38">
        <f>SUM(B10:B28)</f>
        <v>33352</v>
      </c>
      <c r="C9" s="38">
        <f>SUM(C10:C28)</f>
        <v>32537</v>
      </c>
      <c r="D9" s="39">
        <f aca="true" t="shared" si="0" ref="D9:D28">C9/B9*100</f>
        <v>97.55636843367714</v>
      </c>
      <c r="E9" s="38">
        <f aca="true" t="shared" si="1" ref="E9:E28">C9-B9</f>
        <v>-815</v>
      </c>
      <c r="F9" s="38">
        <f>SUM(F10:F28)</f>
        <v>19138</v>
      </c>
      <c r="G9" s="38">
        <f>SUM(G10:G28)</f>
        <v>17933</v>
      </c>
      <c r="H9" s="39">
        <f aca="true" t="shared" si="2" ref="H9:H28">G9/F9*100</f>
        <v>93.70362629323859</v>
      </c>
      <c r="I9" s="38">
        <f aca="true" t="shared" si="3" ref="I9:I28">G9-F9</f>
        <v>-1205</v>
      </c>
      <c r="J9" s="38">
        <f>SUM(J10:J28)</f>
        <v>17389</v>
      </c>
      <c r="K9" s="38">
        <f>SUM(K10:K28)</f>
        <v>18314</v>
      </c>
      <c r="L9" s="39">
        <f aca="true" t="shared" si="4" ref="L9:L28">K9/J9*100</f>
        <v>105.31945482776467</v>
      </c>
      <c r="M9" s="38">
        <f aca="true" t="shared" si="5" ref="M9:M28">K9-J9</f>
        <v>925</v>
      </c>
      <c r="N9" s="38">
        <f>SUM(N10:N28)</f>
        <v>6806</v>
      </c>
      <c r="O9" s="38">
        <f>SUM(O10:O28)</f>
        <v>8853</v>
      </c>
      <c r="P9" s="40">
        <f>O9/N9*100</f>
        <v>130.0764031736703</v>
      </c>
      <c r="Q9" s="38">
        <f aca="true" t="shared" si="6" ref="Q9:Q28">O9-N9</f>
        <v>2047</v>
      </c>
      <c r="R9" s="38">
        <f>SUM(R10:R28)</f>
        <v>2756</v>
      </c>
      <c r="S9" s="38">
        <f>SUM(S10:S28)</f>
        <v>2595</v>
      </c>
      <c r="T9" s="40">
        <f aca="true" t="shared" si="7" ref="T9:T28">S9/R9*100</f>
        <v>94.15820029027576</v>
      </c>
      <c r="U9" s="38">
        <f aca="true" t="shared" si="8" ref="U9:U28">S9-R9</f>
        <v>-161</v>
      </c>
      <c r="V9" s="41">
        <f>SUM(V10:V28)</f>
        <v>0</v>
      </c>
      <c r="W9" s="41">
        <f>SUM(W10:W28)</f>
        <v>0</v>
      </c>
      <c r="X9" s="40" t="e">
        <f aca="true" t="shared" si="9" ref="X9:X28">W9/V9*100</f>
        <v>#DIV/0!</v>
      </c>
      <c r="Y9" s="41">
        <f aca="true" t="shared" si="10" ref="Y9:Y19">W9-V9</f>
        <v>0</v>
      </c>
      <c r="Z9" s="38">
        <f>SUM(Z10:Z28)</f>
        <v>56134</v>
      </c>
      <c r="AA9" s="38">
        <f>SUM(AA10:AA28)</f>
        <v>64213</v>
      </c>
      <c r="AB9" s="39">
        <f aca="true" t="shared" si="11" ref="AB9:AB28">AA9/Z9*100</f>
        <v>114.39234688424126</v>
      </c>
      <c r="AC9" s="38">
        <f aca="true" t="shared" si="12" ref="AC9:AC28">AA9-Z9</f>
        <v>8079</v>
      </c>
      <c r="AD9" s="38">
        <f>SUM(AD10:AD28)</f>
        <v>29749</v>
      </c>
      <c r="AE9" s="38">
        <f>SUM(AE10:AE28)</f>
        <v>29307</v>
      </c>
      <c r="AF9" s="39">
        <f aca="true" t="shared" si="13" ref="AF9:AF28">AE9/AD9*100</f>
        <v>98.51423577263101</v>
      </c>
      <c r="AG9" s="38">
        <f aca="true" t="shared" si="14" ref="AG9:AG28">AE9-AD9</f>
        <v>-442</v>
      </c>
      <c r="AH9" s="38">
        <f>SUM(AH10:AH28)</f>
        <v>15941</v>
      </c>
      <c r="AI9" s="38">
        <f>SUM(AI10:AI28)</f>
        <v>22300</v>
      </c>
      <c r="AJ9" s="39">
        <f aca="true" t="shared" si="15" ref="AJ9:AJ28">AI9/AH9*100</f>
        <v>139.89084750015684</v>
      </c>
      <c r="AK9" s="38">
        <f aca="true" t="shared" si="16" ref="AK9:AK28">AI9-AH9</f>
        <v>6359</v>
      </c>
      <c r="AL9" s="38">
        <f>SUM(AL10:AL28)</f>
        <v>5757</v>
      </c>
      <c r="AM9" s="38">
        <f>SUM(AM10:AM28)</f>
        <v>4501</v>
      </c>
      <c r="AN9" s="40">
        <f aca="true" t="shared" si="17" ref="AN9:AN28">AM9/AL9*100</f>
        <v>78.18308146604134</v>
      </c>
      <c r="AO9" s="38">
        <f aca="true" t="shared" si="18" ref="AO9:AO28">AM9-AL9</f>
        <v>-1256</v>
      </c>
      <c r="AP9" s="42">
        <f aca="true" t="shared" si="19" ref="AP9:AP28">B9-AR9-BB9</f>
        <v>-69385</v>
      </c>
      <c r="AQ9" s="43">
        <f aca="true" t="shared" si="20" ref="AQ9:AQ28">C9-AS9-BC9</f>
        <v>-70040</v>
      </c>
      <c r="AR9" s="43">
        <f>SUM(AR10:AR28)</f>
        <v>89022</v>
      </c>
      <c r="AS9" s="44">
        <f>SUM(AS10:AS28)</f>
        <v>88377</v>
      </c>
      <c r="AT9" s="45">
        <f>SUM(AT10:AT28)</f>
        <v>4670</v>
      </c>
      <c r="AU9" s="45">
        <f>SUM(AU10:AU28)</f>
        <v>4769</v>
      </c>
      <c r="AV9" s="46">
        <f>ROUND(AU9/AT9*100,1)</f>
        <v>102.1</v>
      </c>
      <c r="AW9" s="45">
        <f aca="true" t="shared" si="21" ref="AW9:AW28">AU9-AT9</f>
        <v>99</v>
      </c>
      <c r="AX9" s="38">
        <f>SUM(AX10:AX28)</f>
        <v>22557</v>
      </c>
      <c r="AY9" s="38">
        <f>SUM(AY10:AY28)</f>
        <v>24958</v>
      </c>
      <c r="AZ9" s="40">
        <f aca="true" t="shared" si="22" ref="AZ9:AZ28">ROUND(AY9/AX9*100,1)</f>
        <v>110.6</v>
      </c>
      <c r="BA9" s="38">
        <f aca="true" t="shared" si="23" ref="BA9:BA28">AY9-AX9</f>
        <v>2401</v>
      </c>
      <c r="BB9" s="38">
        <f>SUM(BB10:BB28)</f>
        <v>13715</v>
      </c>
      <c r="BC9" s="38">
        <f>SUM(BC10:BC28)</f>
        <v>14200</v>
      </c>
      <c r="BD9" s="40">
        <f aca="true" t="shared" si="24" ref="BD9:BD28">BC9/BB9*100</f>
        <v>103.53627415238789</v>
      </c>
      <c r="BE9" s="38">
        <f aca="true" t="shared" si="25" ref="BE9:BE28">BC9-BB9</f>
        <v>485</v>
      </c>
      <c r="BF9" s="38">
        <f>SUM(BF10:BF28)</f>
        <v>10827</v>
      </c>
      <c r="BG9" s="38">
        <f>SUM(BG10:BG28)</f>
        <v>10982</v>
      </c>
      <c r="BH9" s="40">
        <f aca="true" t="shared" si="26" ref="BH9:BH28">BG9/BF9*100</f>
        <v>101.43160616976078</v>
      </c>
      <c r="BI9" s="38">
        <f aca="true" t="shared" si="27" ref="BI9:BI28">BG9-BF9</f>
        <v>155</v>
      </c>
      <c r="BJ9" s="38">
        <v>1889</v>
      </c>
      <c r="BK9" s="38">
        <v>2328</v>
      </c>
      <c r="BL9" s="38">
        <f aca="true" t="shared" si="28" ref="BL9:BL28">BK9-BJ9</f>
        <v>439</v>
      </c>
      <c r="BM9" s="38">
        <f>SUM(BM10:BM28)</f>
        <v>2018</v>
      </c>
      <c r="BN9" s="38">
        <f>SUM(BN10:BN28)</f>
        <v>2737</v>
      </c>
      <c r="BO9" s="40">
        <f aca="true" t="shared" si="29" ref="BO9:BO28">ROUND(BN9/BM9*100,1)</f>
        <v>135.6</v>
      </c>
      <c r="BP9" s="38">
        <f aca="true" t="shared" si="30" ref="BP9:BP28">BN9-BM9</f>
        <v>719</v>
      </c>
      <c r="BQ9" s="38">
        <f>SUM(BQ10:BQ28)</f>
        <v>1605</v>
      </c>
      <c r="BR9" s="38">
        <f>SUM(BR10:BR28)</f>
        <v>896</v>
      </c>
      <c r="BS9" s="40">
        <f>BR9/BQ9*100</f>
        <v>55.82554517133956</v>
      </c>
      <c r="BT9" s="41">
        <f>BR9-BQ9</f>
        <v>-709</v>
      </c>
      <c r="BU9" s="41">
        <v>3844</v>
      </c>
      <c r="BV9" s="41">
        <v>4547</v>
      </c>
      <c r="BW9" s="41">
        <f>BV9-BU9</f>
        <v>703</v>
      </c>
    </row>
    <row r="10" spans="1:75" ht="21.75" customHeight="1">
      <c r="A10" s="202" t="s">
        <v>163</v>
      </c>
      <c r="B10" s="48">
        <v>1466</v>
      </c>
      <c r="C10" s="49">
        <v>1538</v>
      </c>
      <c r="D10" s="39">
        <f t="shared" si="0"/>
        <v>104.91132332878581</v>
      </c>
      <c r="E10" s="38">
        <f t="shared" si="1"/>
        <v>72</v>
      </c>
      <c r="F10" s="48">
        <v>791</v>
      </c>
      <c r="G10" s="48">
        <v>868</v>
      </c>
      <c r="H10" s="39">
        <f t="shared" si="2"/>
        <v>109.73451327433628</v>
      </c>
      <c r="I10" s="38">
        <f t="shared" si="3"/>
        <v>77</v>
      </c>
      <c r="J10" s="48">
        <v>598</v>
      </c>
      <c r="K10" s="48">
        <v>607</v>
      </c>
      <c r="L10" s="39">
        <f t="shared" si="4"/>
        <v>101.50501672240804</v>
      </c>
      <c r="M10" s="38">
        <f t="shared" si="5"/>
        <v>9</v>
      </c>
      <c r="N10" s="48">
        <v>165</v>
      </c>
      <c r="O10" s="48">
        <v>137</v>
      </c>
      <c r="P10" s="40">
        <f>O10/N10*100</f>
        <v>83.03030303030303</v>
      </c>
      <c r="Q10" s="41">
        <f t="shared" si="6"/>
        <v>-28</v>
      </c>
      <c r="R10" s="48">
        <v>97</v>
      </c>
      <c r="S10" s="209">
        <v>86</v>
      </c>
      <c r="T10" s="40">
        <f t="shared" si="7"/>
        <v>88.65979381443299</v>
      </c>
      <c r="U10" s="38">
        <f t="shared" si="8"/>
        <v>-11</v>
      </c>
      <c r="V10" s="41"/>
      <c r="W10" s="41"/>
      <c r="X10" s="40" t="e">
        <f t="shared" si="9"/>
        <v>#DIV/0!</v>
      </c>
      <c r="Y10" s="41">
        <f t="shared" si="10"/>
        <v>0</v>
      </c>
      <c r="Z10" s="48">
        <v>1570</v>
      </c>
      <c r="AA10" s="48">
        <v>2466</v>
      </c>
      <c r="AB10" s="39">
        <f t="shared" si="11"/>
        <v>157.07006369426753</v>
      </c>
      <c r="AC10" s="38">
        <f t="shared" si="12"/>
        <v>896</v>
      </c>
      <c r="AD10" s="48">
        <v>1270</v>
      </c>
      <c r="AE10" s="48">
        <v>1444</v>
      </c>
      <c r="AF10" s="39">
        <f t="shared" si="13"/>
        <v>113.70078740157481</v>
      </c>
      <c r="AG10" s="38">
        <f t="shared" si="14"/>
        <v>174</v>
      </c>
      <c r="AH10" s="48">
        <v>226</v>
      </c>
      <c r="AI10" s="49">
        <v>722</v>
      </c>
      <c r="AJ10" s="39">
        <f t="shared" si="15"/>
        <v>319.46902654867256</v>
      </c>
      <c r="AK10" s="38">
        <f t="shared" si="16"/>
        <v>496</v>
      </c>
      <c r="AL10" s="48">
        <v>221</v>
      </c>
      <c r="AM10" s="48">
        <v>130</v>
      </c>
      <c r="AN10" s="40">
        <f t="shared" si="17"/>
        <v>58.82352941176471</v>
      </c>
      <c r="AO10" s="38">
        <f t="shared" si="18"/>
        <v>-91</v>
      </c>
      <c r="AP10" s="42">
        <f t="shared" si="19"/>
        <v>-5419</v>
      </c>
      <c r="AQ10" s="43">
        <f t="shared" si="20"/>
        <v>-4550</v>
      </c>
      <c r="AR10" s="43">
        <v>6287</v>
      </c>
      <c r="AS10" s="44">
        <v>5448</v>
      </c>
      <c r="AT10" s="216">
        <v>161</v>
      </c>
      <c r="AU10" s="216">
        <v>184</v>
      </c>
      <c r="AV10" s="46">
        <f aca="true" t="shared" si="31" ref="AV10:AV28">ROUND(AU10/AT10*100,1)</f>
        <v>114.3</v>
      </c>
      <c r="AW10" s="45">
        <f t="shared" si="21"/>
        <v>23</v>
      </c>
      <c r="AX10" s="218">
        <v>605</v>
      </c>
      <c r="AY10" s="48">
        <v>662</v>
      </c>
      <c r="AZ10" s="40">
        <f t="shared" si="22"/>
        <v>109.4</v>
      </c>
      <c r="BA10" s="38">
        <f t="shared" si="23"/>
        <v>57</v>
      </c>
      <c r="BB10" s="48">
        <v>598</v>
      </c>
      <c r="BC10" s="48">
        <v>640</v>
      </c>
      <c r="BD10" s="40">
        <f t="shared" si="24"/>
        <v>107.02341137123746</v>
      </c>
      <c r="BE10" s="38">
        <f t="shared" si="25"/>
        <v>42</v>
      </c>
      <c r="BF10" s="48">
        <v>535</v>
      </c>
      <c r="BG10" s="48">
        <v>574</v>
      </c>
      <c r="BH10" s="40">
        <f t="shared" si="26"/>
        <v>107.28971962616822</v>
      </c>
      <c r="BI10" s="38">
        <f t="shared" si="27"/>
        <v>39</v>
      </c>
      <c r="BJ10" s="48">
        <v>1731.184668989547</v>
      </c>
      <c r="BK10" s="48">
        <v>2054.131534569983</v>
      </c>
      <c r="BL10" s="38">
        <f t="shared" si="28"/>
        <v>322.9468655804362</v>
      </c>
      <c r="BM10" s="48">
        <v>15</v>
      </c>
      <c r="BN10" s="48">
        <v>41</v>
      </c>
      <c r="BO10" s="40">
        <f t="shared" si="29"/>
        <v>273.3</v>
      </c>
      <c r="BP10" s="38">
        <f t="shared" si="30"/>
        <v>26</v>
      </c>
      <c r="BQ10" s="48">
        <v>55</v>
      </c>
      <c r="BR10" s="48">
        <v>17</v>
      </c>
      <c r="BS10" s="321">
        <f aca="true" t="shared" si="32" ref="BS10:BS28">BR10/BQ10*100</f>
        <v>30.909090909090907</v>
      </c>
      <c r="BT10" s="209">
        <f aca="true" t="shared" si="33" ref="BT10:BT28">BR10-BQ10</f>
        <v>-38</v>
      </c>
      <c r="BU10" s="209">
        <v>3307</v>
      </c>
      <c r="BV10" s="209">
        <v>4283</v>
      </c>
      <c r="BW10" s="209">
        <f aca="true" t="shared" si="34" ref="BW10:BW28">BV10-BU10</f>
        <v>976</v>
      </c>
    </row>
    <row r="11" spans="1:75" ht="21.75" customHeight="1">
      <c r="A11" s="202" t="s">
        <v>164</v>
      </c>
      <c r="B11" s="48">
        <v>1106</v>
      </c>
      <c r="C11" s="49">
        <v>1190</v>
      </c>
      <c r="D11" s="39">
        <f t="shared" si="0"/>
        <v>107.59493670886076</v>
      </c>
      <c r="E11" s="38">
        <f t="shared" si="1"/>
        <v>84</v>
      </c>
      <c r="F11" s="48">
        <v>562</v>
      </c>
      <c r="G11" s="48">
        <v>653</v>
      </c>
      <c r="H11" s="39">
        <f t="shared" si="2"/>
        <v>116.19217081850535</v>
      </c>
      <c r="I11" s="38">
        <f t="shared" si="3"/>
        <v>91</v>
      </c>
      <c r="J11" s="48">
        <v>645</v>
      </c>
      <c r="K11" s="48">
        <v>831</v>
      </c>
      <c r="L11" s="39">
        <f t="shared" si="4"/>
        <v>128.8372093023256</v>
      </c>
      <c r="M11" s="38">
        <f t="shared" si="5"/>
        <v>186</v>
      </c>
      <c r="N11" s="48">
        <v>99</v>
      </c>
      <c r="O11" s="48">
        <v>364</v>
      </c>
      <c r="P11" s="40">
        <f aca="true" t="shared" si="35" ref="P11:P20">O11/N11*100</f>
        <v>367.67676767676767</v>
      </c>
      <c r="Q11" s="41">
        <f t="shared" si="6"/>
        <v>265</v>
      </c>
      <c r="R11" s="48">
        <v>171</v>
      </c>
      <c r="S11" s="209">
        <v>125</v>
      </c>
      <c r="T11" s="40">
        <f t="shared" si="7"/>
        <v>73.09941520467837</v>
      </c>
      <c r="U11" s="38">
        <f t="shared" si="8"/>
        <v>-46</v>
      </c>
      <c r="V11" s="41"/>
      <c r="W11" s="41"/>
      <c r="X11" s="40" t="e">
        <f t="shared" si="9"/>
        <v>#DIV/0!</v>
      </c>
      <c r="Y11" s="41">
        <f t="shared" si="10"/>
        <v>0</v>
      </c>
      <c r="Z11" s="48">
        <v>1433</v>
      </c>
      <c r="AA11" s="48">
        <v>2074</v>
      </c>
      <c r="AB11" s="39">
        <f t="shared" si="11"/>
        <v>144.73133286810886</v>
      </c>
      <c r="AC11" s="38">
        <f t="shared" si="12"/>
        <v>641</v>
      </c>
      <c r="AD11" s="48">
        <v>958</v>
      </c>
      <c r="AE11" s="48">
        <v>1051</v>
      </c>
      <c r="AF11" s="39">
        <f t="shared" si="13"/>
        <v>109.70772442588725</v>
      </c>
      <c r="AG11" s="38">
        <f t="shared" si="14"/>
        <v>93</v>
      </c>
      <c r="AH11" s="48">
        <v>291</v>
      </c>
      <c r="AI11" s="49">
        <v>677</v>
      </c>
      <c r="AJ11" s="39">
        <f t="shared" si="15"/>
        <v>232.64604810996565</v>
      </c>
      <c r="AK11" s="38">
        <f t="shared" si="16"/>
        <v>386</v>
      </c>
      <c r="AL11" s="48">
        <v>327</v>
      </c>
      <c r="AM11" s="48">
        <v>217</v>
      </c>
      <c r="AN11" s="40">
        <f t="shared" si="17"/>
        <v>66.36085626911316</v>
      </c>
      <c r="AO11" s="38">
        <f t="shared" si="18"/>
        <v>-110</v>
      </c>
      <c r="AP11" s="42">
        <f t="shared" si="19"/>
        <v>-1755</v>
      </c>
      <c r="AQ11" s="43">
        <f t="shared" si="20"/>
        <v>-1421</v>
      </c>
      <c r="AR11" s="43">
        <v>2528</v>
      </c>
      <c r="AS11" s="44">
        <v>2144</v>
      </c>
      <c r="AT11" s="216">
        <v>152</v>
      </c>
      <c r="AU11" s="216">
        <v>167</v>
      </c>
      <c r="AV11" s="46">
        <f t="shared" si="31"/>
        <v>109.9</v>
      </c>
      <c r="AW11" s="45">
        <f t="shared" si="21"/>
        <v>15</v>
      </c>
      <c r="AX11" s="218">
        <v>653</v>
      </c>
      <c r="AY11" s="48">
        <v>854</v>
      </c>
      <c r="AZ11" s="40">
        <f t="shared" si="22"/>
        <v>130.8</v>
      </c>
      <c r="BA11" s="38">
        <f t="shared" si="23"/>
        <v>201</v>
      </c>
      <c r="BB11" s="48">
        <v>333</v>
      </c>
      <c r="BC11" s="48">
        <v>467</v>
      </c>
      <c r="BD11" s="40">
        <f t="shared" si="24"/>
        <v>140.24024024024024</v>
      </c>
      <c r="BE11" s="38">
        <f t="shared" si="25"/>
        <v>134</v>
      </c>
      <c r="BF11" s="48">
        <v>265</v>
      </c>
      <c r="BG11" s="48">
        <v>380</v>
      </c>
      <c r="BH11" s="40">
        <f t="shared" si="26"/>
        <v>143.39622641509433</v>
      </c>
      <c r="BI11" s="38">
        <f t="shared" si="27"/>
        <v>115</v>
      </c>
      <c r="BJ11" s="48">
        <v>1714.6341463414635</v>
      </c>
      <c r="BK11" s="48">
        <v>2089.84375</v>
      </c>
      <c r="BL11" s="38">
        <f t="shared" si="28"/>
        <v>375.2096036585365</v>
      </c>
      <c r="BM11" s="48">
        <v>10</v>
      </c>
      <c r="BN11" s="48">
        <v>17</v>
      </c>
      <c r="BO11" s="40">
        <f t="shared" si="29"/>
        <v>170</v>
      </c>
      <c r="BP11" s="38">
        <f t="shared" si="30"/>
        <v>7</v>
      </c>
      <c r="BQ11" s="48">
        <v>17</v>
      </c>
      <c r="BR11" s="48">
        <v>15</v>
      </c>
      <c r="BS11" s="321">
        <f t="shared" si="32"/>
        <v>88.23529411764706</v>
      </c>
      <c r="BT11" s="209">
        <f t="shared" si="33"/>
        <v>-2</v>
      </c>
      <c r="BU11" s="209">
        <v>3280</v>
      </c>
      <c r="BV11" s="209">
        <v>3852</v>
      </c>
      <c r="BW11" s="209">
        <f t="shared" si="34"/>
        <v>572</v>
      </c>
    </row>
    <row r="12" spans="1:75" ht="21.75" customHeight="1">
      <c r="A12" s="202" t="s">
        <v>153</v>
      </c>
      <c r="B12" s="48">
        <v>877</v>
      </c>
      <c r="C12" s="49">
        <v>950</v>
      </c>
      <c r="D12" s="39">
        <f t="shared" si="0"/>
        <v>108.32383124287344</v>
      </c>
      <c r="E12" s="38">
        <f t="shared" si="1"/>
        <v>73</v>
      </c>
      <c r="F12" s="48">
        <v>457</v>
      </c>
      <c r="G12" s="48">
        <v>460</v>
      </c>
      <c r="H12" s="39">
        <f t="shared" si="2"/>
        <v>100.65645514223193</v>
      </c>
      <c r="I12" s="38">
        <f t="shared" si="3"/>
        <v>3</v>
      </c>
      <c r="J12" s="48">
        <v>257</v>
      </c>
      <c r="K12" s="48">
        <v>236</v>
      </c>
      <c r="L12" s="39">
        <f t="shared" si="4"/>
        <v>91.82879377431907</v>
      </c>
      <c r="M12" s="38">
        <f t="shared" si="5"/>
        <v>-21</v>
      </c>
      <c r="N12" s="48">
        <v>10</v>
      </c>
      <c r="O12" s="48">
        <v>12</v>
      </c>
      <c r="P12" s="40">
        <f t="shared" si="35"/>
        <v>120</v>
      </c>
      <c r="Q12" s="41">
        <f t="shared" si="6"/>
        <v>2</v>
      </c>
      <c r="R12" s="48">
        <v>74</v>
      </c>
      <c r="S12" s="209">
        <v>77</v>
      </c>
      <c r="T12" s="40">
        <f t="shared" si="7"/>
        <v>104.05405405405406</v>
      </c>
      <c r="U12" s="38">
        <f t="shared" si="8"/>
        <v>3</v>
      </c>
      <c r="V12" s="41"/>
      <c r="W12" s="41"/>
      <c r="X12" s="40" t="e">
        <f t="shared" si="9"/>
        <v>#DIV/0!</v>
      </c>
      <c r="Y12" s="41">
        <f t="shared" si="10"/>
        <v>0</v>
      </c>
      <c r="Z12" s="48">
        <v>890</v>
      </c>
      <c r="AA12" s="48">
        <v>984</v>
      </c>
      <c r="AB12" s="39">
        <f t="shared" si="11"/>
        <v>110.56179775280899</v>
      </c>
      <c r="AC12" s="38">
        <f t="shared" si="12"/>
        <v>94</v>
      </c>
      <c r="AD12" s="48">
        <v>831</v>
      </c>
      <c r="AE12" s="48">
        <v>900</v>
      </c>
      <c r="AF12" s="39">
        <f t="shared" si="13"/>
        <v>108.30324909747293</v>
      </c>
      <c r="AG12" s="38">
        <f t="shared" si="14"/>
        <v>69</v>
      </c>
      <c r="AH12" s="48">
        <v>40</v>
      </c>
      <c r="AI12" s="49">
        <v>74</v>
      </c>
      <c r="AJ12" s="39">
        <f t="shared" si="15"/>
        <v>185</v>
      </c>
      <c r="AK12" s="38">
        <f t="shared" si="16"/>
        <v>34</v>
      </c>
      <c r="AL12" s="48">
        <v>109</v>
      </c>
      <c r="AM12" s="48">
        <v>65</v>
      </c>
      <c r="AN12" s="40">
        <f t="shared" si="17"/>
        <v>59.63302752293578</v>
      </c>
      <c r="AO12" s="38">
        <f t="shared" si="18"/>
        <v>-44</v>
      </c>
      <c r="AP12" s="42">
        <f t="shared" si="19"/>
        <v>-10195</v>
      </c>
      <c r="AQ12" s="43">
        <f t="shared" si="20"/>
        <v>-11025</v>
      </c>
      <c r="AR12" s="43">
        <v>10657</v>
      </c>
      <c r="AS12" s="44">
        <v>11455</v>
      </c>
      <c r="AT12" s="216">
        <v>85</v>
      </c>
      <c r="AU12" s="216">
        <v>92</v>
      </c>
      <c r="AV12" s="46">
        <f t="shared" si="31"/>
        <v>108.2</v>
      </c>
      <c r="AW12" s="45">
        <f t="shared" si="21"/>
        <v>7</v>
      </c>
      <c r="AX12" s="218">
        <v>253</v>
      </c>
      <c r="AY12" s="48">
        <v>263</v>
      </c>
      <c r="AZ12" s="40">
        <f t="shared" si="22"/>
        <v>104</v>
      </c>
      <c r="BA12" s="38">
        <f t="shared" si="23"/>
        <v>10</v>
      </c>
      <c r="BB12" s="48">
        <v>415</v>
      </c>
      <c r="BC12" s="48">
        <v>520</v>
      </c>
      <c r="BD12" s="40">
        <f t="shared" si="24"/>
        <v>125.30120481927712</v>
      </c>
      <c r="BE12" s="38">
        <f t="shared" si="25"/>
        <v>105</v>
      </c>
      <c r="BF12" s="48">
        <v>346</v>
      </c>
      <c r="BG12" s="48">
        <v>368</v>
      </c>
      <c r="BH12" s="40">
        <f t="shared" si="26"/>
        <v>106.35838150289017</v>
      </c>
      <c r="BI12" s="38">
        <f t="shared" si="27"/>
        <v>22</v>
      </c>
      <c r="BJ12" s="48">
        <v>1526.8156424581005</v>
      </c>
      <c r="BK12" s="48">
        <v>2116.5730337078653</v>
      </c>
      <c r="BL12" s="38">
        <f t="shared" si="28"/>
        <v>589.7573912497649</v>
      </c>
      <c r="BM12" s="48">
        <v>13</v>
      </c>
      <c r="BN12" s="48">
        <v>15</v>
      </c>
      <c r="BO12" s="40">
        <f t="shared" si="29"/>
        <v>115.4</v>
      </c>
      <c r="BP12" s="38">
        <f t="shared" si="30"/>
        <v>2</v>
      </c>
      <c r="BQ12" s="48">
        <v>7</v>
      </c>
      <c r="BR12" s="48">
        <v>3</v>
      </c>
      <c r="BS12" s="321">
        <f t="shared" si="32"/>
        <v>42.857142857142854</v>
      </c>
      <c r="BT12" s="209">
        <f t="shared" si="33"/>
        <v>-4</v>
      </c>
      <c r="BU12" s="209">
        <v>3523</v>
      </c>
      <c r="BV12" s="209">
        <v>4109</v>
      </c>
      <c r="BW12" s="209">
        <f t="shared" si="34"/>
        <v>586</v>
      </c>
    </row>
    <row r="13" spans="1:75" ht="21.75" customHeight="1">
      <c r="A13" s="202" t="s">
        <v>165</v>
      </c>
      <c r="B13" s="48">
        <v>1460</v>
      </c>
      <c r="C13" s="49">
        <v>1428</v>
      </c>
      <c r="D13" s="39">
        <f t="shared" si="0"/>
        <v>97.80821917808218</v>
      </c>
      <c r="E13" s="38">
        <f t="shared" si="1"/>
        <v>-32</v>
      </c>
      <c r="F13" s="48">
        <v>695</v>
      </c>
      <c r="G13" s="48">
        <v>610</v>
      </c>
      <c r="H13" s="39">
        <f t="shared" si="2"/>
        <v>87.76978417266187</v>
      </c>
      <c r="I13" s="38">
        <f t="shared" si="3"/>
        <v>-85</v>
      </c>
      <c r="J13" s="48">
        <v>612</v>
      </c>
      <c r="K13" s="48">
        <v>662</v>
      </c>
      <c r="L13" s="39">
        <f t="shared" si="4"/>
        <v>108.16993464052287</v>
      </c>
      <c r="M13" s="38">
        <f t="shared" si="5"/>
        <v>50</v>
      </c>
      <c r="N13" s="48">
        <v>104</v>
      </c>
      <c r="O13" s="48">
        <v>155</v>
      </c>
      <c r="P13" s="40">
        <f t="shared" si="35"/>
        <v>149.03846153846155</v>
      </c>
      <c r="Q13" s="41">
        <f t="shared" si="6"/>
        <v>51</v>
      </c>
      <c r="R13" s="48">
        <v>183</v>
      </c>
      <c r="S13" s="209">
        <v>170</v>
      </c>
      <c r="T13" s="40">
        <f t="shared" si="7"/>
        <v>92.89617486338798</v>
      </c>
      <c r="U13" s="38">
        <f t="shared" si="8"/>
        <v>-13</v>
      </c>
      <c r="V13" s="41"/>
      <c r="W13" s="41"/>
      <c r="X13" s="40" t="e">
        <f t="shared" si="9"/>
        <v>#DIV/0!</v>
      </c>
      <c r="Y13" s="41">
        <f t="shared" si="10"/>
        <v>0</v>
      </c>
      <c r="Z13" s="48">
        <v>1674</v>
      </c>
      <c r="AA13" s="48">
        <v>1619</v>
      </c>
      <c r="AB13" s="39">
        <f t="shared" si="11"/>
        <v>96.71445639187574</v>
      </c>
      <c r="AC13" s="38">
        <f t="shared" si="12"/>
        <v>-55</v>
      </c>
      <c r="AD13" s="48">
        <v>1414</v>
      </c>
      <c r="AE13" s="48">
        <v>1356</v>
      </c>
      <c r="AF13" s="39">
        <f t="shared" si="13"/>
        <v>95.8981612446959</v>
      </c>
      <c r="AG13" s="38">
        <f t="shared" si="14"/>
        <v>-58</v>
      </c>
      <c r="AH13" s="48">
        <v>142</v>
      </c>
      <c r="AI13" s="49">
        <v>207</v>
      </c>
      <c r="AJ13" s="39">
        <f t="shared" si="15"/>
        <v>145.77464788732394</v>
      </c>
      <c r="AK13" s="38">
        <f t="shared" si="16"/>
        <v>65</v>
      </c>
      <c r="AL13" s="48">
        <v>234</v>
      </c>
      <c r="AM13" s="48">
        <v>229</v>
      </c>
      <c r="AN13" s="40">
        <f t="shared" si="17"/>
        <v>97.86324786324786</v>
      </c>
      <c r="AO13" s="38">
        <f t="shared" si="18"/>
        <v>-5</v>
      </c>
      <c r="AP13" s="42">
        <f t="shared" si="19"/>
        <v>-2926</v>
      </c>
      <c r="AQ13" s="43">
        <f t="shared" si="20"/>
        <v>-4186</v>
      </c>
      <c r="AR13" s="43">
        <v>3851</v>
      </c>
      <c r="AS13" s="44">
        <v>5053</v>
      </c>
      <c r="AT13" s="216">
        <v>103</v>
      </c>
      <c r="AU13" s="216">
        <v>123</v>
      </c>
      <c r="AV13" s="46">
        <f t="shared" si="31"/>
        <v>119.4</v>
      </c>
      <c r="AW13" s="45">
        <f t="shared" si="21"/>
        <v>20</v>
      </c>
      <c r="AX13" s="218">
        <v>653</v>
      </c>
      <c r="AY13" s="48">
        <v>689</v>
      </c>
      <c r="AZ13" s="40">
        <f t="shared" si="22"/>
        <v>105.5</v>
      </c>
      <c r="BA13" s="38">
        <f t="shared" si="23"/>
        <v>36</v>
      </c>
      <c r="BB13" s="48">
        <v>535</v>
      </c>
      <c r="BC13" s="48">
        <v>561</v>
      </c>
      <c r="BD13" s="40">
        <f t="shared" si="24"/>
        <v>104.85981308411215</v>
      </c>
      <c r="BE13" s="38">
        <f t="shared" si="25"/>
        <v>26</v>
      </c>
      <c r="BF13" s="48">
        <v>464</v>
      </c>
      <c r="BG13" s="48">
        <v>424</v>
      </c>
      <c r="BH13" s="40">
        <f t="shared" si="26"/>
        <v>91.37931034482759</v>
      </c>
      <c r="BI13" s="38">
        <f t="shared" si="27"/>
        <v>-40</v>
      </c>
      <c r="BJ13" s="48">
        <v>1558.8357588357587</v>
      </c>
      <c r="BK13" s="48">
        <v>1897.5717439293599</v>
      </c>
      <c r="BL13" s="38">
        <f t="shared" si="28"/>
        <v>338.73598509360113</v>
      </c>
      <c r="BM13" s="48">
        <v>28</v>
      </c>
      <c r="BN13" s="48">
        <v>40</v>
      </c>
      <c r="BO13" s="40">
        <f t="shared" si="29"/>
        <v>142.9</v>
      </c>
      <c r="BP13" s="38">
        <f t="shared" si="30"/>
        <v>12</v>
      </c>
      <c r="BQ13" s="48">
        <v>25</v>
      </c>
      <c r="BR13" s="48">
        <v>11</v>
      </c>
      <c r="BS13" s="321">
        <f t="shared" si="32"/>
        <v>44</v>
      </c>
      <c r="BT13" s="209">
        <f t="shared" si="33"/>
        <v>-14</v>
      </c>
      <c r="BU13" s="209">
        <v>3288</v>
      </c>
      <c r="BV13" s="209">
        <v>3693</v>
      </c>
      <c r="BW13" s="209">
        <f t="shared" si="34"/>
        <v>405</v>
      </c>
    </row>
    <row r="14" spans="1:75" s="20" customFormat="1" ht="21.75" customHeight="1">
      <c r="A14" s="202" t="s">
        <v>166</v>
      </c>
      <c r="B14" s="48">
        <v>932</v>
      </c>
      <c r="C14" s="49">
        <v>840</v>
      </c>
      <c r="D14" s="39">
        <f t="shared" si="0"/>
        <v>90.12875536480686</v>
      </c>
      <c r="E14" s="38">
        <f t="shared" si="1"/>
        <v>-92</v>
      </c>
      <c r="F14" s="48">
        <v>557</v>
      </c>
      <c r="G14" s="48">
        <v>503</v>
      </c>
      <c r="H14" s="39">
        <f t="shared" si="2"/>
        <v>90.30520646319569</v>
      </c>
      <c r="I14" s="38">
        <f t="shared" si="3"/>
        <v>-54</v>
      </c>
      <c r="J14" s="48">
        <v>455</v>
      </c>
      <c r="K14" s="48">
        <v>486</v>
      </c>
      <c r="L14" s="39">
        <f t="shared" si="4"/>
        <v>106.81318681318682</v>
      </c>
      <c r="M14" s="38">
        <f t="shared" si="5"/>
        <v>31</v>
      </c>
      <c r="N14" s="48">
        <v>157</v>
      </c>
      <c r="O14" s="48">
        <v>195</v>
      </c>
      <c r="P14" s="40">
        <f t="shared" si="35"/>
        <v>124.20382165605095</v>
      </c>
      <c r="Q14" s="41">
        <f t="shared" si="6"/>
        <v>38</v>
      </c>
      <c r="R14" s="48">
        <v>45</v>
      </c>
      <c r="S14" s="209">
        <v>74</v>
      </c>
      <c r="T14" s="40">
        <f t="shared" si="7"/>
        <v>164.44444444444443</v>
      </c>
      <c r="U14" s="38">
        <f t="shared" si="8"/>
        <v>29</v>
      </c>
      <c r="V14" s="41"/>
      <c r="W14" s="41"/>
      <c r="X14" s="40" t="e">
        <f t="shared" si="9"/>
        <v>#DIV/0!</v>
      </c>
      <c r="Y14" s="41">
        <f t="shared" si="10"/>
        <v>0</v>
      </c>
      <c r="Z14" s="48">
        <v>1717</v>
      </c>
      <c r="AA14" s="48">
        <v>1507</v>
      </c>
      <c r="AB14" s="39">
        <f t="shared" si="11"/>
        <v>87.7693651718113</v>
      </c>
      <c r="AC14" s="38">
        <f t="shared" si="12"/>
        <v>-210</v>
      </c>
      <c r="AD14" s="48">
        <v>879</v>
      </c>
      <c r="AE14" s="48">
        <v>757</v>
      </c>
      <c r="AF14" s="39">
        <f t="shared" si="13"/>
        <v>86.12059158134244</v>
      </c>
      <c r="AG14" s="38">
        <f t="shared" si="14"/>
        <v>-122</v>
      </c>
      <c r="AH14" s="48">
        <v>596</v>
      </c>
      <c r="AI14" s="49">
        <v>500</v>
      </c>
      <c r="AJ14" s="39">
        <f t="shared" si="15"/>
        <v>83.89261744966443</v>
      </c>
      <c r="AK14" s="38">
        <f t="shared" si="16"/>
        <v>-96</v>
      </c>
      <c r="AL14" s="48">
        <v>221</v>
      </c>
      <c r="AM14" s="48">
        <v>215</v>
      </c>
      <c r="AN14" s="40">
        <f t="shared" si="17"/>
        <v>97.28506787330316</v>
      </c>
      <c r="AO14" s="38">
        <f t="shared" si="18"/>
        <v>-6</v>
      </c>
      <c r="AP14" s="42">
        <f t="shared" si="19"/>
        <v>-3269</v>
      </c>
      <c r="AQ14" s="43">
        <f t="shared" si="20"/>
        <v>-2709</v>
      </c>
      <c r="AR14" s="43">
        <v>3802</v>
      </c>
      <c r="AS14" s="44">
        <v>3180</v>
      </c>
      <c r="AT14" s="216">
        <v>120</v>
      </c>
      <c r="AU14" s="216">
        <v>151</v>
      </c>
      <c r="AV14" s="46">
        <f t="shared" si="31"/>
        <v>125.8</v>
      </c>
      <c r="AW14" s="45">
        <f t="shared" si="21"/>
        <v>31</v>
      </c>
      <c r="AX14" s="218">
        <v>411</v>
      </c>
      <c r="AY14" s="48">
        <v>482</v>
      </c>
      <c r="AZ14" s="40">
        <f t="shared" si="22"/>
        <v>117.3</v>
      </c>
      <c r="BA14" s="38">
        <f t="shared" si="23"/>
        <v>71</v>
      </c>
      <c r="BB14" s="48">
        <v>399</v>
      </c>
      <c r="BC14" s="48">
        <v>369</v>
      </c>
      <c r="BD14" s="40">
        <f t="shared" si="24"/>
        <v>92.4812030075188</v>
      </c>
      <c r="BE14" s="38">
        <f t="shared" si="25"/>
        <v>-30</v>
      </c>
      <c r="BF14" s="48">
        <v>367</v>
      </c>
      <c r="BG14" s="48">
        <v>323</v>
      </c>
      <c r="BH14" s="40">
        <f t="shared" si="26"/>
        <v>88.0108991825613</v>
      </c>
      <c r="BI14" s="38">
        <f t="shared" si="27"/>
        <v>-44</v>
      </c>
      <c r="BJ14" s="48">
        <v>1844.7089947089946</v>
      </c>
      <c r="BK14" s="48">
        <v>2097.444089456869</v>
      </c>
      <c r="BL14" s="38">
        <f t="shared" si="28"/>
        <v>252.7350947478742</v>
      </c>
      <c r="BM14" s="48">
        <v>32</v>
      </c>
      <c r="BN14" s="48">
        <v>50</v>
      </c>
      <c r="BO14" s="40">
        <f t="shared" si="29"/>
        <v>156.3</v>
      </c>
      <c r="BP14" s="38">
        <f t="shared" si="30"/>
        <v>18</v>
      </c>
      <c r="BQ14" s="48">
        <v>25</v>
      </c>
      <c r="BR14" s="48">
        <v>17</v>
      </c>
      <c r="BS14" s="321">
        <f t="shared" si="32"/>
        <v>68</v>
      </c>
      <c r="BT14" s="209">
        <f t="shared" si="33"/>
        <v>-8</v>
      </c>
      <c r="BU14" s="209">
        <v>3604</v>
      </c>
      <c r="BV14" s="209">
        <v>4086</v>
      </c>
      <c r="BW14" s="209">
        <f t="shared" si="34"/>
        <v>482</v>
      </c>
    </row>
    <row r="15" spans="1:75" s="20" customFormat="1" ht="21.75" customHeight="1">
      <c r="A15" s="202" t="s">
        <v>167</v>
      </c>
      <c r="B15" s="48">
        <v>2932</v>
      </c>
      <c r="C15" s="49">
        <v>2723</v>
      </c>
      <c r="D15" s="39">
        <f t="shared" si="0"/>
        <v>92.87175989085948</v>
      </c>
      <c r="E15" s="38">
        <f t="shared" si="1"/>
        <v>-209</v>
      </c>
      <c r="F15" s="48">
        <v>1765</v>
      </c>
      <c r="G15" s="48">
        <v>1497</v>
      </c>
      <c r="H15" s="39">
        <f t="shared" si="2"/>
        <v>84.8158640226629</v>
      </c>
      <c r="I15" s="38">
        <f t="shared" si="3"/>
        <v>-268</v>
      </c>
      <c r="J15" s="48">
        <v>1088</v>
      </c>
      <c r="K15" s="48">
        <v>1114</v>
      </c>
      <c r="L15" s="39">
        <f t="shared" si="4"/>
        <v>102.38970588235294</v>
      </c>
      <c r="M15" s="38">
        <f t="shared" si="5"/>
        <v>26</v>
      </c>
      <c r="N15" s="48">
        <v>183</v>
      </c>
      <c r="O15" s="48">
        <v>338</v>
      </c>
      <c r="P15" s="40">
        <f t="shared" si="35"/>
        <v>184.69945355191257</v>
      </c>
      <c r="Q15" s="41">
        <f t="shared" si="6"/>
        <v>155</v>
      </c>
      <c r="R15" s="48">
        <v>258</v>
      </c>
      <c r="S15" s="209">
        <v>231</v>
      </c>
      <c r="T15" s="40">
        <f t="shared" si="7"/>
        <v>89.53488372093024</v>
      </c>
      <c r="U15" s="38">
        <f t="shared" si="8"/>
        <v>-27</v>
      </c>
      <c r="V15" s="41"/>
      <c r="W15" s="41"/>
      <c r="X15" s="40" t="e">
        <f t="shared" si="9"/>
        <v>#DIV/0!</v>
      </c>
      <c r="Y15" s="41">
        <f t="shared" si="10"/>
        <v>0</v>
      </c>
      <c r="Z15" s="48">
        <v>2604</v>
      </c>
      <c r="AA15" s="48">
        <v>3967</v>
      </c>
      <c r="AB15" s="39">
        <f t="shared" si="11"/>
        <v>152.3425499231951</v>
      </c>
      <c r="AC15" s="38">
        <f t="shared" si="12"/>
        <v>1363</v>
      </c>
      <c r="AD15" s="48">
        <v>2382</v>
      </c>
      <c r="AE15" s="48">
        <v>2456</v>
      </c>
      <c r="AF15" s="39">
        <f t="shared" si="13"/>
        <v>103.10663308144416</v>
      </c>
      <c r="AG15" s="38">
        <f t="shared" si="14"/>
        <v>74</v>
      </c>
      <c r="AH15" s="48">
        <v>85</v>
      </c>
      <c r="AI15" s="49">
        <v>1141</v>
      </c>
      <c r="AJ15" s="39">
        <f t="shared" si="15"/>
        <v>1342.3529411764707</v>
      </c>
      <c r="AK15" s="38">
        <f t="shared" si="16"/>
        <v>1056</v>
      </c>
      <c r="AL15" s="48">
        <v>505</v>
      </c>
      <c r="AM15" s="48">
        <v>394</v>
      </c>
      <c r="AN15" s="40">
        <f t="shared" si="17"/>
        <v>78.01980198019803</v>
      </c>
      <c r="AO15" s="38">
        <f t="shared" si="18"/>
        <v>-111</v>
      </c>
      <c r="AP15" s="42">
        <f t="shared" si="19"/>
        <v>169</v>
      </c>
      <c r="AQ15" s="43">
        <f t="shared" si="20"/>
        <v>98</v>
      </c>
      <c r="AR15" s="43">
        <v>1639</v>
      </c>
      <c r="AS15" s="44">
        <v>1439</v>
      </c>
      <c r="AT15" s="216">
        <v>242</v>
      </c>
      <c r="AU15" s="216">
        <v>263</v>
      </c>
      <c r="AV15" s="46">
        <f t="shared" si="31"/>
        <v>108.7</v>
      </c>
      <c r="AW15" s="45">
        <f t="shared" si="21"/>
        <v>21</v>
      </c>
      <c r="AX15" s="218">
        <v>1210</v>
      </c>
      <c r="AY15" s="48">
        <v>1289</v>
      </c>
      <c r="AZ15" s="40">
        <f t="shared" si="22"/>
        <v>106.5</v>
      </c>
      <c r="BA15" s="38">
        <f t="shared" si="23"/>
        <v>79</v>
      </c>
      <c r="BB15" s="48">
        <v>1124</v>
      </c>
      <c r="BC15" s="48">
        <v>1186</v>
      </c>
      <c r="BD15" s="40">
        <f t="shared" si="24"/>
        <v>105.51601423487544</v>
      </c>
      <c r="BE15" s="38">
        <f t="shared" si="25"/>
        <v>62</v>
      </c>
      <c r="BF15" s="48">
        <v>711</v>
      </c>
      <c r="BG15" s="48">
        <v>669</v>
      </c>
      <c r="BH15" s="40">
        <f t="shared" si="26"/>
        <v>94.09282700421942</v>
      </c>
      <c r="BI15" s="38">
        <f t="shared" si="27"/>
        <v>-42</v>
      </c>
      <c r="BJ15" s="48">
        <v>1477.3504273504273</v>
      </c>
      <c r="BK15" s="48">
        <v>1771.2121212121212</v>
      </c>
      <c r="BL15" s="38">
        <f t="shared" si="28"/>
        <v>293.861693861694</v>
      </c>
      <c r="BM15" s="48">
        <v>47</v>
      </c>
      <c r="BN15" s="48">
        <v>98</v>
      </c>
      <c r="BO15" s="40">
        <f t="shared" si="29"/>
        <v>208.5</v>
      </c>
      <c r="BP15" s="38">
        <f t="shared" si="30"/>
        <v>51</v>
      </c>
      <c r="BQ15" s="48">
        <v>48</v>
      </c>
      <c r="BR15" s="48">
        <v>58</v>
      </c>
      <c r="BS15" s="321">
        <f t="shared" si="32"/>
        <v>120.83333333333333</v>
      </c>
      <c r="BT15" s="209">
        <f t="shared" si="33"/>
        <v>10</v>
      </c>
      <c r="BU15" s="209">
        <v>3589</v>
      </c>
      <c r="BV15" s="209">
        <v>4135</v>
      </c>
      <c r="BW15" s="209">
        <f t="shared" si="34"/>
        <v>546</v>
      </c>
    </row>
    <row r="16" spans="1:75" s="20" customFormat="1" ht="21.75" customHeight="1">
      <c r="A16" s="202" t="s">
        <v>168</v>
      </c>
      <c r="B16" s="48">
        <v>1035</v>
      </c>
      <c r="C16" s="49">
        <v>966</v>
      </c>
      <c r="D16" s="39">
        <f t="shared" si="0"/>
        <v>93.33333333333333</v>
      </c>
      <c r="E16" s="38">
        <f t="shared" si="1"/>
        <v>-69</v>
      </c>
      <c r="F16" s="48">
        <v>514</v>
      </c>
      <c r="G16" s="48">
        <v>423</v>
      </c>
      <c r="H16" s="39">
        <f t="shared" si="2"/>
        <v>82.29571984435798</v>
      </c>
      <c r="I16" s="38">
        <f t="shared" si="3"/>
        <v>-91</v>
      </c>
      <c r="J16" s="48">
        <v>415</v>
      </c>
      <c r="K16" s="48">
        <v>392</v>
      </c>
      <c r="L16" s="39">
        <f t="shared" si="4"/>
        <v>94.4578313253012</v>
      </c>
      <c r="M16" s="38">
        <f t="shared" si="5"/>
        <v>-23</v>
      </c>
      <c r="N16" s="48">
        <v>10</v>
      </c>
      <c r="O16" s="48">
        <v>37</v>
      </c>
      <c r="P16" s="40">
        <f t="shared" si="35"/>
        <v>370</v>
      </c>
      <c r="Q16" s="41">
        <f t="shared" si="6"/>
        <v>27</v>
      </c>
      <c r="R16" s="48">
        <v>133</v>
      </c>
      <c r="S16" s="209">
        <v>133</v>
      </c>
      <c r="T16" s="40">
        <f t="shared" si="7"/>
        <v>100</v>
      </c>
      <c r="U16" s="38">
        <f t="shared" si="8"/>
        <v>0</v>
      </c>
      <c r="V16" s="41"/>
      <c r="W16" s="41"/>
      <c r="X16" s="40" t="e">
        <f t="shared" si="9"/>
        <v>#DIV/0!</v>
      </c>
      <c r="Y16" s="41">
        <f t="shared" si="10"/>
        <v>0</v>
      </c>
      <c r="Z16" s="48">
        <v>779</v>
      </c>
      <c r="AA16" s="48">
        <v>942</v>
      </c>
      <c r="AB16" s="39">
        <f t="shared" si="11"/>
        <v>120.9242618741977</v>
      </c>
      <c r="AC16" s="38">
        <f t="shared" si="12"/>
        <v>163</v>
      </c>
      <c r="AD16" s="48">
        <v>735</v>
      </c>
      <c r="AE16" s="48">
        <v>738</v>
      </c>
      <c r="AF16" s="39">
        <f t="shared" si="13"/>
        <v>100.40816326530613</v>
      </c>
      <c r="AG16" s="38">
        <f t="shared" si="14"/>
        <v>3</v>
      </c>
      <c r="AH16" s="48">
        <v>40</v>
      </c>
      <c r="AI16" s="49">
        <v>155</v>
      </c>
      <c r="AJ16" s="39">
        <f t="shared" si="15"/>
        <v>387.5</v>
      </c>
      <c r="AK16" s="38">
        <f t="shared" si="16"/>
        <v>115</v>
      </c>
      <c r="AL16" s="48">
        <v>205</v>
      </c>
      <c r="AM16" s="48">
        <v>181</v>
      </c>
      <c r="AN16" s="40">
        <f t="shared" si="17"/>
        <v>88.29268292682927</v>
      </c>
      <c r="AO16" s="38">
        <f t="shared" si="18"/>
        <v>-24</v>
      </c>
      <c r="AP16" s="42">
        <f t="shared" si="19"/>
        <v>-6212</v>
      </c>
      <c r="AQ16" s="43">
        <f t="shared" si="20"/>
        <v>-6156</v>
      </c>
      <c r="AR16" s="43">
        <v>6848</v>
      </c>
      <c r="AS16" s="44">
        <v>6742</v>
      </c>
      <c r="AT16" s="216">
        <v>48</v>
      </c>
      <c r="AU16" s="216">
        <v>57</v>
      </c>
      <c r="AV16" s="46">
        <f t="shared" si="31"/>
        <v>118.8</v>
      </c>
      <c r="AW16" s="45">
        <f t="shared" si="21"/>
        <v>9</v>
      </c>
      <c r="AX16" s="218">
        <v>356</v>
      </c>
      <c r="AY16" s="48">
        <v>428</v>
      </c>
      <c r="AZ16" s="40">
        <f t="shared" si="22"/>
        <v>120.2</v>
      </c>
      <c r="BA16" s="38">
        <f t="shared" si="23"/>
        <v>72</v>
      </c>
      <c r="BB16" s="48">
        <v>399</v>
      </c>
      <c r="BC16" s="48">
        <v>380</v>
      </c>
      <c r="BD16" s="40">
        <f t="shared" si="24"/>
        <v>95.23809523809523</v>
      </c>
      <c r="BE16" s="38">
        <f t="shared" si="25"/>
        <v>-19</v>
      </c>
      <c r="BF16" s="48">
        <v>341</v>
      </c>
      <c r="BG16" s="48">
        <v>300</v>
      </c>
      <c r="BH16" s="40">
        <f t="shared" si="26"/>
        <v>87.97653958944281</v>
      </c>
      <c r="BI16" s="38">
        <f t="shared" si="27"/>
        <v>-41</v>
      </c>
      <c r="BJ16" s="48">
        <v>1726.849315068493</v>
      </c>
      <c r="BK16" s="48">
        <v>2057.2815533980583</v>
      </c>
      <c r="BL16" s="38">
        <f t="shared" si="28"/>
        <v>330.4322383295653</v>
      </c>
      <c r="BM16" s="48">
        <v>6</v>
      </c>
      <c r="BN16" s="48">
        <v>19</v>
      </c>
      <c r="BO16" s="40">
        <f t="shared" si="29"/>
        <v>316.7</v>
      </c>
      <c r="BP16" s="38">
        <f t="shared" si="30"/>
        <v>13</v>
      </c>
      <c r="BQ16" s="48">
        <v>24</v>
      </c>
      <c r="BR16" s="48">
        <v>11</v>
      </c>
      <c r="BS16" s="321">
        <f t="shared" si="32"/>
        <v>45.83333333333333</v>
      </c>
      <c r="BT16" s="209">
        <f t="shared" si="33"/>
        <v>-13</v>
      </c>
      <c r="BU16" s="209">
        <v>3567</v>
      </c>
      <c r="BV16" s="209">
        <v>3839</v>
      </c>
      <c r="BW16" s="209">
        <f t="shared" si="34"/>
        <v>272</v>
      </c>
    </row>
    <row r="17" spans="1:75" s="20" customFormat="1" ht="21.75" customHeight="1">
      <c r="A17" s="202" t="s">
        <v>154</v>
      </c>
      <c r="B17" s="48">
        <v>855</v>
      </c>
      <c r="C17" s="49">
        <v>920</v>
      </c>
      <c r="D17" s="39">
        <f t="shared" si="0"/>
        <v>107.60233918128654</v>
      </c>
      <c r="E17" s="38">
        <f t="shared" si="1"/>
        <v>65</v>
      </c>
      <c r="F17" s="48">
        <v>433</v>
      </c>
      <c r="G17" s="48">
        <v>474</v>
      </c>
      <c r="H17" s="39">
        <f t="shared" si="2"/>
        <v>109.46882217090071</v>
      </c>
      <c r="I17" s="38">
        <f t="shared" si="3"/>
        <v>41</v>
      </c>
      <c r="J17" s="48">
        <v>348</v>
      </c>
      <c r="K17" s="48">
        <v>441</v>
      </c>
      <c r="L17" s="39">
        <f t="shared" si="4"/>
        <v>126.72413793103448</v>
      </c>
      <c r="M17" s="38">
        <f t="shared" si="5"/>
        <v>93</v>
      </c>
      <c r="N17" s="48">
        <v>37</v>
      </c>
      <c r="O17" s="48">
        <v>79</v>
      </c>
      <c r="P17" s="40">
        <f t="shared" si="35"/>
        <v>213.51351351351352</v>
      </c>
      <c r="Q17" s="41">
        <f t="shared" si="6"/>
        <v>42</v>
      </c>
      <c r="R17" s="48">
        <v>85</v>
      </c>
      <c r="S17" s="209">
        <v>96</v>
      </c>
      <c r="T17" s="40">
        <f t="shared" si="7"/>
        <v>112.94117647058823</v>
      </c>
      <c r="U17" s="38">
        <f t="shared" si="8"/>
        <v>11</v>
      </c>
      <c r="V17" s="41"/>
      <c r="W17" s="41"/>
      <c r="X17" s="40" t="e">
        <f t="shared" si="9"/>
        <v>#DIV/0!</v>
      </c>
      <c r="Y17" s="41">
        <f t="shared" si="10"/>
        <v>0</v>
      </c>
      <c r="Z17" s="48">
        <v>1065</v>
      </c>
      <c r="AA17" s="48">
        <v>1954</v>
      </c>
      <c r="AB17" s="39">
        <f t="shared" si="11"/>
        <v>183.47417840375587</v>
      </c>
      <c r="AC17" s="38">
        <f t="shared" si="12"/>
        <v>889</v>
      </c>
      <c r="AD17" s="48">
        <v>755</v>
      </c>
      <c r="AE17" s="48">
        <v>793</v>
      </c>
      <c r="AF17" s="39">
        <f t="shared" si="13"/>
        <v>105.03311258278146</v>
      </c>
      <c r="AG17" s="38">
        <f t="shared" si="14"/>
        <v>38</v>
      </c>
      <c r="AH17" s="48">
        <v>225</v>
      </c>
      <c r="AI17" s="49">
        <v>668</v>
      </c>
      <c r="AJ17" s="39">
        <f t="shared" si="15"/>
        <v>296.8888888888889</v>
      </c>
      <c r="AK17" s="38">
        <f t="shared" si="16"/>
        <v>443</v>
      </c>
      <c r="AL17" s="48">
        <v>256</v>
      </c>
      <c r="AM17" s="48">
        <v>278</v>
      </c>
      <c r="AN17" s="40">
        <f t="shared" si="17"/>
        <v>108.59375</v>
      </c>
      <c r="AO17" s="38">
        <f t="shared" si="18"/>
        <v>22</v>
      </c>
      <c r="AP17" s="42">
        <f t="shared" si="19"/>
        <v>-2070</v>
      </c>
      <c r="AQ17" s="43">
        <f t="shared" si="20"/>
        <v>-1696</v>
      </c>
      <c r="AR17" s="43">
        <v>2558</v>
      </c>
      <c r="AS17" s="44">
        <v>2252</v>
      </c>
      <c r="AT17" s="216">
        <v>105</v>
      </c>
      <c r="AU17" s="216">
        <v>118</v>
      </c>
      <c r="AV17" s="46">
        <f t="shared" si="31"/>
        <v>112.4</v>
      </c>
      <c r="AW17" s="45">
        <f t="shared" si="21"/>
        <v>13</v>
      </c>
      <c r="AX17" s="218">
        <v>355</v>
      </c>
      <c r="AY17" s="48">
        <v>431</v>
      </c>
      <c r="AZ17" s="40">
        <f t="shared" si="22"/>
        <v>121.4</v>
      </c>
      <c r="BA17" s="38">
        <f t="shared" si="23"/>
        <v>76</v>
      </c>
      <c r="BB17" s="48">
        <v>367</v>
      </c>
      <c r="BC17" s="48">
        <v>364</v>
      </c>
      <c r="BD17" s="40">
        <f t="shared" si="24"/>
        <v>99.1825613079019</v>
      </c>
      <c r="BE17" s="38">
        <f t="shared" si="25"/>
        <v>-3</v>
      </c>
      <c r="BF17" s="48">
        <v>313</v>
      </c>
      <c r="BG17" s="48">
        <v>304</v>
      </c>
      <c r="BH17" s="40">
        <f t="shared" si="26"/>
        <v>97.12460063897763</v>
      </c>
      <c r="BI17" s="38">
        <f t="shared" si="27"/>
        <v>-9</v>
      </c>
      <c r="BJ17" s="48">
        <v>1651.9607843137255</v>
      </c>
      <c r="BK17" s="48">
        <v>2179.503105590062</v>
      </c>
      <c r="BL17" s="38">
        <f t="shared" si="28"/>
        <v>527.5423212763367</v>
      </c>
      <c r="BM17" s="48">
        <v>7</v>
      </c>
      <c r="BN17" s="48">
        <v>14</v>
      </c>
      <c r="BO17" s="40">
        <f t="shared" si="29"/>
        <v>200</v>
      </c>
      <c r="BP17" s="38">
        <f t="shared" si="30"/>
        <v>7</v>
      </c>
      <c r="BQ17" s="48">
        <v>12</v>
      </c>
      <c r="BR17" s="48">
        <v>24</v>
      </c>
      <c r="BS17" s="321">
        <f t="shared" si="32"/>
        <v>200</v>
      </c>
      <c r="BT17" s="209">
        <f t="shared" si="33"/>
        <v>12</v>
      </c>
      <c r="BU17" s="209">
        <v>3040</v>
      </c>
      <c r="BV17" s="209">
        <v>4528</v>
      </c>
      <c r="BW17" s="209">
        <f t="shared" si="34"/>
        <v>1488</v>
      </c>
    </row>
    <row r="18" spans="1:75" s="20" customFormat="1" ht="21.75" customHeight="1">
      <c r="A18" s="202" t="s">
        <v>169</v>
      </c>
      <c r="B18" s="48">
        <v>990</v>
      </c>
      <c r="C18" s="49">
        <v>1055</v>
      </c>
      <c r="D18" s="39">
        <f t="shared" si="0"/>
        <v>106.56565656565658</v>
      </c>
      <c r="E18" s="38">
        <f t="shared" si="1"/>
        <v>65</v>
      </c>
      <c r="F18" s="48">
        <v>551</v>
      </c>
      <c r="G18" s="48">
        <v>575</v>
      </c>
      <c r="H18" s="39">
        <f t="shared" si="2"/>
        <v>104.3557168784029</v>
      </c>
      <c r="I18" s="38">
        <f t="shared" si="3"/>
        <v>24</v>
      </c>
      <c r="J18" s="48">
        <v>583</v>
      </c>
      <c r="K18" s="48">
        <v>601</v>
      </c>
      <c r="L18" s="39">
        <f t="shared" si="4"/>
        <v>103.08747855917669</v>
      </c>
      <c r="M18" s="38">
        <f t="shared" si="5"/>
        <v>18</v>
      </c>
      <c r="N18" s="48">
        <v>283</v>
      </c>
      <c r="O18" s="48">
        <v>307</v>
      </c>
      <c r="P18" s="40">
        <f t="shared" si="35"/>
        <v>108.48056537102472</v>
      </c>
      <c r="Q18" s="41">
        <f t="shared" si="6"/>
        <v>24</v>
      </c>
      <c r="R18" s="48">
        <v>81</v>
      </c>
      <c r="S18" s="209">
        <v>71</v>
      </c>
      <c r="T18" s="40">
        <f t="shared" si="7"/>
        <v>87.65432098765432</v>
      </c>
      <c r="U18" s="38">
        <f t="shared" si="8"/>
        <v>-10</v>
      </c>
      <c r="V18" s="41"/>
      <c r="W18" s="41"/>
      <c r="X18" s="40" t="e">
        <f t="shared" si="9"/>
        <v>#DIV/0!</v>
      </c>
      <c r="Y18" s="41">
        <f t="shared" si="10"/>
        <v>0</v>
      </c>
      <c r="Z18" s="48">
        <v>1503</v>
      </c>
      <c r="AA18" s="48">
        <v>1844</v>
      </c>
      <c r="AB18" s="39">
        <f t="shared" si="11"/>
        <v>122.68795741849634</v>
      </c>
      <c r="AC18" s="38">
        <f t="shared" si="12"/>
        <v>341</v>
      </c>
      <c r="AD18" s="48">
        <v>950</v>
      </c>
      <c r="AE18" s="48">
        <v>1018</v>
      </c>
      <c r="AF18" s="39">
        <f t="shared" si="13"/>
        <v>107.1578947368421</v>
      </c>
      <c r="AG18" s="38">
        <f t="shared" si="14"/>
        <v>68</v>
      </c>
      <c r="AH18" s="48">
        <v>193</v>
      </c>
      <c r="AI18" s="49">
        <v>465</v>
      </c>
      <c r="AJ18" s="39">
        <f t="shared" si="15"/>
        <v>240.93264248704665</v>
      </c>
      <c r="AK18" s="38">
        <f t="shared" si="16"/>
        <v>272</v>
      </c>
      <c r="AL18" s="48">
        <v>250</v>
      </c>
      <c r="AM18" s="48">
        <v>181</v>
      </c>
      <c r="AN18" s="40">
        <f t="shared" si="17"/>
        <v>72.39999999999999</v>
      </c>
      <c r="AO18" s="38">
        <f t="shared" si="18"/>
        <v>-69</v>
      </c>
      <c r="AP18" s="42">
        <f t="shared" si="19"/>
        <v>-2815</v>
      </c>
      <c r="AQ18" s="43">
        <f t="shared" si="20"/>
        <v>-2847</v>
      </c>
      <c r="AR18" s="43">
        <v>3396</v>
      </c>
      <c r="AS18" s="44">
        <v>3463</v>
      </c>
      <c r="AT18" s="216">
        <v>115</v>
      </c>
      <c r="AU18" s="216">
        <v>150</v>
      </c>
      <c r="AV18" s="46">
        <f t="shared" si="31"/>
        <v>130.4</v>
      </c>
      <c r="AW18" s="45">
        <f t="shared" si="21"/>
        <v>35</v>
      </c>
      <c r="AX18" s="218">
        <v>609</v>
      </c>
      <c r="AY18" s="48">
        <v>653</v>
      </c>
      <c r="AZ18" s="40">
        <f t="shared" si="22"/>
        <v>107.2</v>
      </c>
      <c r="BA18" s="38">
        <f t="shared" si="23"/>
        <v>44</v>
      </c>
      <c r="BB18" s="48">
        <v>409</v>
      </c>
      <c r="BC18" s="48">
        <v>439</v>
      </c>
      <c r="BD18" s="40">
        <f t="shared" si="24"/>
        <v>107.33496332518338</v>
      </c>
      <c r="BE18" s="38">
        <f t="shared" si="25"/>
        <v>30</v>
      </c>
      <c r="BF18" s="48">
        <v>302</v>
      </c>
      <c r="BG18" s="48">
        <v>331</v>
      </c>
      <c r="BH18" s="40">
        <f t="shared" si="26"/>
        <v>109.60264900662251</v>
      </c>
      <c r="BI18" s="38">
        <f t="shared" si="27"/>
        <v>29</v>
      </c>
      <c r="BJ18" s="48">
        <v>1482.2429906542056</v>
      </c>
      <c r="BK18" s="48">
        <v>1822.8494623655913</v>
      </c>
      <c r="BL18" s="38">
        <f t="shared" si="28"/>
        <v>340.60647171138567</v>
      </c>
      <c r="BM18" s="48">
        <v>52</v>
      </c>
      <c r="BN18" s="48">
        <v>45</v>
      </c>
      <c r="BO18" s="40">
        <f t="shared" si="29"/>
        <v>86.5</v>
      </c>
      <c r="BP18" s="38">
        <f t="shared" si="30"/>
        <v>-7</v>
      </c>
      <c r="BQ18" s="48">
        <v>28</v>
      </c>
      <c r="BR18" s="48">
        <v>21</v>
      </c>
      <c r="BS18" s="321">
        <f t="shared" si="32"/>
        <v>75</v>
      </c>
      <c r="BT18" s="209">
        <f t="shared" si="33"/>
        <v>-7</v>
      </c>
      <c r="BU18" s="209">
        <v>2787</v>
      </c>
      <c r="BV18" s="209">
        <v>3620</v>
      </c>
      <c r="BW18" s="209">
        <f t="shared" si="34"/>
        <v>833</v>
      </c>
    </row>
    <row r="19" spans="1:75" s="20" customFormat="1" ht="21.75" customHeight="1">
      <c r="A19" s="202" t="s">
        <v>155</v>
      </c>
      <c r="B19" s="48">
        <v>441</v>
      </c>
      <c r="C19" s="49">
        <v>503</v>
      </c>
      <c r="D19" s="39">
        <f t="shared" si="0"/>
        <v>114.05895691609977</v>
      </c>
      <c r="E19" s="38">
        <f t="shared" si="1"/>
        <v>62</v>
      </c>
      <c r="F19" s="48">
        <v>261</v>
      </c>
      <c r="G19" s="48">
        <v>305</v>
      </c>
      <c r="H19" s="39">
        <f t="shared" si="2"/>
        <v>116.85823754789273</v>
      </c>
      <c r="I19" s="38">
        <f t="shared" si="3"/>
        <v>44</v>
      </c>
      <c r="J19" s="48">
        <v>127</v>
      </c>
      <c r="K19" s="48">
        <v>129</v>
      </c>
      <c r="L19" s="39">
        <f t="shared" si="4"/>
        <v>101.5748031496063</v>
      </c>
      <c r="M19" s="38">
        <f t="shared" si="5"/>
        <v>2</v>
      </c>
      <c r="N19" s="48">
        <v>9</v>
      </c>
      <c r="O19" s="48">
        <v>21</v>
      </c>
      <c r="P19" s="40">
        <f t="shared" si="35"/>
        <v>233.33333333333334</v>
      </c>
      <c r="Q19" s="41">
        <f t="shared" si="6"/>
        <v>12</v>
      </c>
      <c r="R19" s="48">
        <v>41</v>
      </c>
      <c r="S19" s="209">
        <v>27</v>
      </c>
      <c r="T19" s="40">
        <f t="shared" si="7"/>
        <v>65.85365853658537</v>
      </c>
      <c r="U19" s="38">
        <f t="shared" si="8"/>
        <v>-14</v>
      </c>
      <c r="V19" s="41"/>
      <c r="W19" s="41"/>
      <c r="X19" s="40" t="e">
        <f t="shared" si="9"/>
        <v>#DIV/0!</v>
      </c>
      <c r="Y19" s="41">
        <f t="shared" si="10"/>
        <v>0</v>
      </c>
      <c r="Z19" s="48">
        <v>445</v>
      </c>
      <c r="AA19" s="48">
        <v>643</v>
      </c>
      <c r="AB19" s="39">
        <f t="shared" si="11"/>
        <v>144.4943820224719</v>
      </c>
      <c r="AC19" s="38">
        <f t="shared" si="12"/>
        <v>198</v>
      </c>
      <c r="AD19" s="48">
        <v>410</v>
      </c>
      <c r="AE19" s="48">
        <v>447</v>
      </c>
      <c r="AF19" s="39">
        <f t="shared" si="13"/>
        <v>109.02439024390245</v>
      </c>
      <c r="AG19" s="38">
        <f t="shared" si="14"/>
        <v>37</v>
      </c>
      <c r="AH19" s="48">
        <v>0</v>
      </c>
      <c r="AI19" s="49">
        <v>196</v>
      </c>
      <c r="AJ19" s="39" t="e">
        <f t="shared" si="15"/>
        <v>#DIV/0!</v>
      </c>
      <c r="AK19" s="38">
        <f t="shared" si="16"/>
        <v>196</v>
      </c>
      <c r="AL19" s="48">
        <v>110</v>
      </c>
      <c r="AM19" s="48">
        <v>94</v>
      </c>
      <c r="AN19" s="40">
        <f t="shared" si="17"/>
        <v>85.45454545454545</v>
      </c>
      <c r="AO19" s="38">
        <f t="shared" si="18"/>
        <v>-16</v>
      </c>
      <c r="AP19" s="42">
        <f t="shared" si="19"/>
        <v>-4340</v>
      </c>
      <c r="AQ19" s="43">
        <f t="shared" si="20"/>
        <v>-4270</v>
      </c>
      <c r="AR19" s="43">
        <v>4563</v>
      </c>
      <c r="AS19" s="44">
        <v>4514</v>
      </c>
      <c r="AT19" s="216">
        <v>45</v>
      </c>
      <c r="AU19" s="216">
        <v>65</v>
      </c>
      <c r="AV19" s="46">
        <f t="shared" si="31"/>
        <v>144.4</v>
      </c>
      <c r="AW19" s="45">
        <f t="shared" si="21"/>
        <v>20</v>
      </c>
      <c r="AX19" s="218">
        <v>122</v>
      </c>
      <c r="AY19" s="48">
        <v>181</v>
      </c>
      <c r="AZ19" s="40">
        <f t="shared" si="22"/>
        <v>148.4</v>
      </c>
      <c r="BA19" s="38">
        <f t="shared" si="23"/>
        <v>59</v>
      </c>
      <c r="BB19" s="48">
        <v>218</v>
      </c>
      <c r="BC19" s="48">
        <v>259</v>
      </c>
      <c r="BD19" s="40">
        <f t="shared" si="24"/>
        <v>118.80733944954129</v>
      </c>
      <c r="BE19" s="38">
        <f t="shared" si="25"/>
        <v>41</v>
      </c>
      <c r="BF19" s="48">
        <v>176</v>
      </c>
      <c r="BG19" s="48">
        <v>201</v>
      </c>
      <c r="BH19" s="40">
        <f t="shared" si="26"/>
        <v>114.20454545454545</v>
      </c>
      <c r="BI19" s="38">
        <f t="shared" si="27"/>
        <v>25</v>
      </c>
      <c r="BJ19" s="48">
        <v>1380.9782608695652</v>
      </c>
      <c r="BK19" s="48">
        <v>1783.5106382978724</v>
      </c>
      <c r="BL19" s="38">
        <f t="shared" si="28"/>
        <v>402.5323774283072</v>
      </c>
      <c r="BM19" s="48">
        <v>5</v>
      </c>
      <c r="BN19" s="48">
        <v>23</v>
      </c>
      <c r="BO19" s="40">
        <f t="shared" si="29"/>
        <v>460</v>
      </c>
      <c r="BP19" s="38">
        <f t="shared" si="30"/>
        <v>18</v>
      </c>
      <c r="BQ19" s="48">
        <v>1</v>
      </c>
      <c r="BR19" s="48">
        <v>3</v>
      </c>
      <c r="BS19" s="321">
        <f t="shared" si="32"/>
        <v>300</v>
      </c>
      <c r="BT19" s="209">
        <f t="shared" si="33"/>
        <v>2</v>
      </c>
      <c r="BU19" s="209">
        <v>3499</v>
      </c>
      <c r="BV19" s="209">
        <v>3762</v>
      </c>
      <c r="BW19" s="209">
        <f t="shared" si="34"/>
        <v>263</v>
      </c>
    </row>
    <row r="20" spans="1:75" s="50" customFormat="1" ht="21.75" customHeight="1">
      <c r="A20" s="203" t="s">
        <v>170</v>
      </c>
      <c r="B20" s="48">
        <v>964</v>
      </c>
      <c r="C20" s="49">
        <v>1003</v>
      </c>
      <c r="D20" s="39">
        <f t="shared" si="0"/>
        <v>104.04564315352698</v>
      </c>
      <c r="E20" s="38">
        <f t="shared" si="1"/>
        <v>39</v>
      </c>
      <c r="F20" s="48">
        <v>453</v>
      </c>
      <c r="G20" s="48">
        <v>524</v>
      </c>
      <c r="H20" s="39">
        <f t="shared" si="2"/>
        <v>115.67328918322295</v>
      </c>
      <c r="I20" s="38">
        <f t="shared" si="3"/>
        <v>71</v>
      </c>
      <c r="J20" s="48">
        <v>793</v>
      </c>
      <c r="K20" s="48">
        <v>847</v>
      </c>
      <c r="L20" s="39">
        <f t="shared" si="4"/>
        <v>106.80958385876419</v>
      </c>
      <c r="M20" s="38">
        <f t="shared" si="5"/>
        <v>54</v>
      </c>
      <c r="N20" s="48">
        <v>351</v>
      </c>
      <c r="O20" s="48">
        <v>458</v>
      </c>
      <c r="P20" s="40">
        <f t="shared" si="35"/>
        <v>130.48433048433048</v>
      </c>
      <c r="Q20" s="41">
        <f t="shared" si="6"/>
        <v>107</v>
      </c>
      <c r="R20" s="48">
        <v>176</v>
      </c>
      <c r="S20" s="209">
        <v>163</v>
      </c>
      <c r="T20" s="40">
        <f t="shared" si="7"/>
        <v>92.61363636363636</v>
      </c>
      <c r="U20" s="38">
        <f t="shared" si="8"/>
        <v>-13</v>
      </c>
      <c r="V20" s="41"/>
      <c r="W20" s="41"/>
      <c r="X20" s="40" t="e">
        <f t="shared" si="9"/>
        <v>#DIV/0!</v>
      </c>
      <c r="Y20" s="41" t="s">
        <v>11</v>
      </c>
      <c r="Z20" s="48">
        <v>2499</v>
      </c>
      <c r="AA20" s="48">
        <v>2643</v>
      </c>
      <c r="AB20" s="39">
        <f t="shared" si="11"/>
        <v>105.76230492196879</v>
      </c>
      <c r="AC20" s="38">
        <f t="shared" si="12"/>
        <v>144</v>
      </c>
      <c r="AD20" s="48">
        <v>904</v>
      </c>
      <c r="AE20" s="48">
        <v>942</v>
      </c>
      <c r="AF20" s="39">
        <f t="shared" si="13"/>
        <v>104.20353982300885</v>
      </c>
      <c r="AG20" s="38">
        <f t="shared" si="14"/>
        <v>38</v>
      </c>
      <c r="AH20" s="48">
        <v>1355</v>
      </c>
      <c r="AI20" s="49">
        <v>1170</v>
      </c>
      <c r="AJ20" s="39">
        <f t="shared" si="15"/>
        <v>86.34686346863468</v>
      </c>
      <c r="AK20" s="38">
        <f t="shared" si="16"/>
        <v>-185</v>
      </c>
      <c r="AL20" s="48">
        <v>276</v>
      </c>
      <c r="AM20" s="48">
        <v>233</v>
      </c>
      <c r="AN20" s="40">
        <f t="shared" si="17"/>
        <v>84.42028985507247</v>
      </c>
      <c r="AO20" s="38">
        <f t="shared" si="18"/>
        <v>-43</v>
      </c>
      <c r="AP20" s="42">
        <f t="shared" si="19"/>
        <v>-1736</v>
      </c>
      <c r="AQ20" s="43">
        <f t="shared" si="20"/>
        <v>-2181</v>
      </c>
      <c r="AR20" s="43">
        <v>2397</v>
      </c>
      <c r="AS20" s="44">
        <v>2796</v>
      </c>
      <c r="AT20" s="216">
        <v>217</v>
      </c>
      <c r="AU20" s="216">
        <v>209</v>
      </c>
      <c r="AV20" s="46">
        <f t="shared" si="31"/>
        <v>96.3</v>
      </c>
      <c r="AW20" s="45">
        <f t="shared" si="21"/>
        <v>-8</v>
      </c>
      <c r="AX20" s="218">
        <v>1018</v>
      </c>
      <c r="AY20" s="48">
        <v>1174</v>
      </c>
      <c r="AZ20" s="40">
        <f t="shared" si="22"/>
        <v>115.3</v>
      </c>
      <c r="BA20" s="38">
        <f t="shared" si="23"/>
        <v>156</v>
      </c>
      <c r="BB20" s="48">
        <v>303</v>
      </c>
      <c r="BC20" s="48">
        <v>388</v>
      </c>
      <c r="BD20" s="40">
        <f t="shared" si="24"/>
        <v>128.05280528052805</v>
      </c>
      <c r="BE20" s="38">
        <f t="shared" si="25"/>
        <v>85</v>
      </c>
      <c r="BF20" s="48">
        <v>268</v>
      </c>
      <c r="BG20" s="48">
        <v>347</v>
      </c>
      <c r="BH20" s="40">
        <f t="shared" si="26"/>
        <v>129.4776119402985</v>
      </c>
      <c r="BI20" s="38">
        <f t="shared" si="27"/>
        <v>79</v>
      </c>
      <c r="BJ20" s="48">
        <v>2460.769230769231</v>
      </c>
      <c r="BK20" s="48">
        <v>2947.246376811594</v>
      </c>
      <c r="BL20" s="38">
        <f t="shared" si="28"/>
        <v>486.4771460423631</v>
      </c>
      <c r="BM20" s="48">
        <v>130</v>
      </c>
      <c r="BN20" s="48">
        <v>159</v>
      </c>
      <c r="BO20" s="40">
        <f t="shared" si="29"/>
        <v>122.3</v>
      </c>
      <c r="BP20" s="38">
        <f t="shared" si="30"/>
        <v>29</v>
      </c>
      <c r="BQ20" s="48">
        <v>162</v>
      </c>
      <c r="BR20" s="48">
        <v>22</v>
      </c>
      <c r="BS20" s="321">
        <f t="shared" si="32"/>
        <v>13.580246913580247</v>
      </c>
      <c r="BT20" s="209">
        <f t="shared" si="33"/>
        <v>-140</v>
      </c>
      <c r="BU20" s="209">
        <v>3798</v>
      </c>
      <c r="BV20" s="209">
        <v>4378</v>
      </c>
      <c r="BW20" s="209">
        <f t="shared" si="34"/>
        <v>580</v>
      </c>
    </row>
    <row r="21" spans="1:75" s="20" customFormat="1" ht="21.75" customHeight="1">
      <c r="A21" s="202" t="s">
        <v>171</v>
      </c>
      <c r="B21" s="48">
        <v>1019</v>
      </c>
      <c r="C21" s="49">
        <v>1162</v>
      </c>
      <c r="D21" s="39">
        <f t="shared" si="0"/>
        <v>114.03336604514229</v>
      </c>
      <c r="E21" s="38">
        <f t="shared" si="1"/>
        <v>143</v>
      </c>
      <c r="F21" s="48">
        <v>571</v>
      </c>
      <c r="G21" s="48">
        <v>659</v>
      </c>
      <c r="H21" s="39">
        <f t="shared" si="2"/>
        <v>115.41155866900175</v>
      </c>
      <c r="I21" s="38">
        <f t="shared" si="3"/>
        <v>88</v>
      </c>
      <c r="J21" s="48">
        <v>730</v>
      </c>
      <c r="K21" s="48">
        <v>822</v>
      </c>
      <c r="L21" s="39">
        <f t="shared" si="4"/>
        <v>112.6027397260274</v>
      </c>
      <c r="M21" s="38">
        <f t="shared" si="5"/>
        <v>92</v>
      </c>
      <c r="N21" s="48">
        <v>344</v>
      </c>
      <c r="O21" s="48">
        <v>428</v>
      </c>
      <c r="P21" s="40">
        <f aca="true" t="shared" si="36" ref="P21:P28">O21/N21*100</f>
        <v>124.4186046511628</v>
      </c>
      <c r="Q21" s="41">
        <f t="shared" si="6"/>
        <v>84</v>
      </c>
      <c r="R21" s="48">
        <v>180</v>
      </c>
      <c r="S21" s="209">
        <v>149</v>
      </c>
      <c r="T21" s="40">
        <f t="shared" si="7"/>
        <v>82.77777777777777</v>
      </c>
      <c r="U21" s="38">
        <f t="shared" si="8"/>
        <v>-31</v>
      </c>
      <c r="V21" s="41"/>
      <c r="W21" s="41"/>
      <c r="X21" s="40" t="e">
        <f t="shared" si="9"/>
        <v>#DIV/0!</v>
      </c>
      <c r="Y21" s="41">
        <f aca="true" t="shared" si="37" ref="Y21:Y28">W21-V21</f>
        <v>0</v>
      </c>
      <c r="Z21" s="48">
        <v>1456</v>
      </c>
      <c r="AA21" s="48">
        <v>1791</v>
      </c>
      <c r="AB21" s="39">
        <f t="shared" si="11"/>
        <v>123.00824175824177</v>
      </c>
      <c r="AC21" s="38">
        <f t="shared" si="12"/>
        <v>335</v>
      </c>
      <c r="AD21" s="48">
        <v>894</v>
      </c>
      <c r="AE21" s="48">
        <v>1053</v>
      </c>
      <c r="AF21" s="39">
        <f t="shared" si="13"/>
        <v>117.78523489932886</v>
      </c>
      <c r="AG21" s="38">
        <f t="shared" si="14"/>
        <v>159</v>
      </c>
      <c r="AH21" s="48">
        <v>537</v>
      </c>
      <c r="AI21" s="49">
        <v>335</v>
      </c>
      <c r="AJ21" s="39">
        <f t="shared" si="15"/>
        <v>62.38361266294227</v>
      </c>
      <c r="AK21" s="38">
        <f t="shared" si="16"/>
        <v>-202</v>
      </c>
      <c r="AL21" s="48">
        <v>233</v>
      </c>
      <c r="AM21" s="48">
        <v>323</v>
      </c>
      <c r="AN21" s="40">
        <f t="shared" si="17"/>
        <v>138.6266094420601</v>
      </c>
      <c r="AO21" s="38">
        <f t="shared" si="18"/>
        <v>90</v>
      </c>
      <c r="AP21" s="42">
        <f t="shared" si="19"/>
        <v>-4735</v>
      </c>
      <c r="AQ21" s="43">
        <f t="shared" si="20"/>
        <v>-4078</v>
      </c>
      <c r="AR21" s="43">
        <v>5375</v>
      </c>
      <c r="AS21" s="44">
        <v>4751</v>
      </c>
      <c r="AT21" s="216">
        <v>188</v>
      </c>
      <c r="AU21" s="216">
        <v>178</v>
      </c>
      <c r="AV21" s="46">
        <f t="shared" si="31"/>
        <v>94.7</v>
      </c>
      <c r="AW21" s="45">
        <f t="shared" si="21"/>
        <v>-10</v>
      </c>
      <c r="AX21" s="218">
        <v>761</v>
      </c>
      <c r="AY21" s="48">
        <v>915</v>
      </c>
      <c r="AZ21" s="40">
        <f t="shared" si="22"/>
        <v>120.2</v>
      </c>
      <c r="BA21" s="38">
        <f t="shared" si="23"/>
        <v>154</v>
      </c>
      <c r="BB21" s="48">
        <v>379</v>
      </c>
      <c r="BC21" s="48">
        <v>489</v>
      </c>
      <c r="BD21" s="40">
        <f t="shared" si="24"/>
        <v>129.023746701847</v>
      </c>
      <c r="BE21" s="38">
        <f t="shared" si="25"/>
        <v>110</v>
      </c>
      <c r="BF21" s="48">
        <v>337</v>
      </c>
      <c r="BG21" s="48">
        <v>435</v>
      </c>
      <c r="BH21" s="40">
        <f t="shared" si="26"/>
        <v>129.08011869436203</v>
      </c>
      <c r="BI21" s="38">
        <f t="shared" si="27"/>
        <v>98</v>
      </c>
      <c r="BJ21" s="48">
        <v>1580.564263322884</v>
      </c>
      <c r="BK21" s="48">
        <v>2274.449339207048</v>
      </c>
      <c r="BL21" s="38">
        <f t="shared" si="28"/>
        <v>693.885075884164</v>
      </c>
      <c r="BM21" s="48">
        <v>29</v>
      </c>
      <c r="BN21" s="48">
        <v>87</v>
      </c>
      <c r="BO21" s="40">
        <f t="shared" si="29"/>
        <v>300</v>
      </c>
      <c r="BP21" s="38">
        <f t="shared" si="30"/>
        <v>58</v>
      </c>
      <c r="BQ21" s="48">
        <v>27</v>
      </c>
      <c r="BR21" s="48">
        <v>37</v>
      </c>
      <c r="BS21" s="321">
        <f t="shared" si="32"/>
        <v>137.03703703703704</v>
      </c>
      <c r="BT21" s="209">
        <f t="shared" si="33"/>
        <v>10</v>
      </c>
      <c r="BU21" s="209">
        <v>3535</v>
      </c>
      <c r="BV21" s="209">
        <v>3883</v>
      </c>
      <c r="BW21" s="209">
        <f t="shared" si="34"/>
        <v>348</v>
      </c>
    </row>
    <row r="22" spans="1:75" s="20" customFormat="1" ht="21.75" customHeight="1">
      <c r="A22" s="202" t="s">
        <v>172</v>
      </c>
      <c r="B22" s="48">
        <v>763</v>
      </c>
      <c r="C22" s="49">
        <v>693</v>
      </c>
      <c r="D22" s="39">
        <f t="shared" si="0"/>
        <v>90.82568807339449</v>
      </c>
      <c r="E22" s="38">
        <f t="shared" si="1"/>
        <v>-70</v>
      </c>
      <c r="F22" s="48">
        <v>382</v>
      </c>
      <c r="G22" s="48">
        <v>369</v>
      </c>
      <c r="H22" s="39">
        <f t="shared" si="2"/>
        <v>96.59685863874346</v>
      </c>
      <c r="I22" s="38">
        <f t="shared" si="3"/>
        <v>-13</v>
      </c>
      <c r="J22" s="48">
        <v>340</v>
      </c>
      <c r="K22" s="48">
        <v>282</v>
      </c>
      <c r="L22" s="39">
        <f t="shared" si="4"/>
        <v>82.94117647058825</v>
      </c>
      <c r="M22" s="38">
        <f t="shared" si="5"/>
        <v>-58</v>
      </c>
      <c r="N22" s="48">
        <v>98</v>
      </c>
      <c r="O22" s="48">
        <v>96</v>
      </c>
      <c r="P22" s="40">
        <f t="shared" si="36"/>
        <v>97.95918367346938</v>
      </c>
      <c r="Q22" s="41">
        <f t="shared" si="6"/>
        <v>-2</v>
      </c>
      <c r="R22" s="48">
        <v>72</v>
      </c>
      <c r="S22" s="209">
        <v>61</v>
      </c>
      <c r="T22" s="40">
        <f t="shared" si="7"/>
        <v>84.72222222222221</v>
      </c>
      <c r="U22" s="38">
        <f t="shared" si="8"/>
        <v>-11</v>
      </c>
      <c r="V22" s="41"/>
      <c r="W22" s="41"/>
      <c r="X22" s="40" t="e">
        <f t="shared" si="9"/>
        <v>#DIV/0!</v>
      </c>
      <c r="Y22" s="41">
        <f t="shared" si="37"/>
        <v>0</v>
      </c>
      <c r="Z22" s="48">
        <v>1098</v>
      </c>
      <c r="AA22" s="48">
        <v>819</v>
      </c>
      <c r="AB22" s="39">
        <f t="shared" si="11"/>
        <v>74.59016393442623</v>
      </c>
      <c r="AC22" s="38">
        <f t="shared" si="12"/>
        <v>-279</v>
      </c>
      <c r="AD22" s="48">
        <v>743</v>
      </c>
      <c r="AE22" s="48">
        <v>654</v>
      </c>
      <c r="AF22" s="39">
        <f t="shared" si="13"/>
        <v>88.02153432032301</v>
      </c>
      <c r="AG22" s="38">
        <f t="shared" si="14"/>
        <v>-89</v>
      </c>
      <c r="AH22" s="48">
        <v>214</v>
      </c>
      <c r="AI22" s="49">
        <v>82</v>
      </c>
      <c r="AJ22" s="39">
        <f t="shared" si="15"/>
        <v>38.31775700934579</v>
      </c>
      <c r="AK22" s="38">
        <f t="shared" si="16"/>
        <v>-132</v>
      </c>
      <c r="AL22" s="48">
        <v>103</v>
      </c>
      <c r="AM22" s="48">
        <v>81</v>
      </c>
      <c r="AN22" s="40">
        <f t="shared" si="17"/>
        <v>78.64077669902912</v>
      </c>
      <c r="AO22" s="38">
        <f t="shared" si="18"/>
        <v>-22</v>
      </c>
      <c r="AP22" s="42">
        <f t="shared" si="19"/>
        <v>-3338</v>
      </c>
      <c r="AQ22" s="43">
        <f t="shared" si="20"/>
        <v>-3248</v>
      </c>
      <c r="AR22" s="43">
        <v>3773</v>
      </c>
      <c r="AS22" s="44">
        <v>3588</v>
      </c>
      <c r="AT22" s="216">
        <v>94</v>
      </c>
      <c r="AU22" s="216">
        <v>98</v>
      </c>
      <c r="AV22" s="46">
        <f t="shared" si="31"/>
        <v>104.3</v>
      </c>
      <c r="AW22" s="45">
        <f t="shared" si="21"/>
        <v>4</v>
      </c>
      <c r="AX22" s="218">
        <v>359</v>
      </c>
      <c r="AY22" s="48">
        <v>328</v>
      </c>
      <c r="AZ22" s="40">
        <f t="shared" si="22"/>
        <v>91.4</v>
      </c>
      <c r="BA22" s="38">
        <f t="shared" si="23"/>
        <v>-31</v>
      </c>
      <c r="BB22" s="48">
        <v>328</v>
      </c>
      <c r="BC22" s="48">
        <v>353</v>
      </c>
      <c r="BD22" s="40">
        <f t="shared" si="24"/>
        <v>107.6219512195122</v>
      </c>
      <c r="BE22" s="38">
        <f t="shared" si="25"/>
        <v>25</v>
      </c>
      <c r="BF22" s="48">
        <v>269</v>
      </c>
      <c r="BG22" s="48">
        <v>252</v>
      </c>
      <c r="BH22" s="40">
        <f t="shared" si="26"/>
        <v>93.68029739776952</v>
      </c>
      <c r="BI22" s="38">
        <f t="shared" si="27"/>
        <v>-17</v>
      </c>
      <c r="BJ22" s="48">
        <v>1603.900709219858</v>
      </c>
      <c r="BK22" s="48">
        <v>2137.96992481203</v>
      </c>
      <c r="BL22" s="38">
        <f t="shared" si="28"/>
        <v>534.069215592172</v>
      </c>
      <c r="BM22" s="48">
        <v>17</v>
      </c>
      <c r="BN22" s="48">
        <v>48</v>
      </c>
      <c r="BO22" s="40">
        <f t="shared" si="29"/>
        <v>282.4</v>
      </c>
      <c r="BP22" s="38">
        <f t="shared" si="30"/>
        <v>31</v>
      </c>
      <c r="BQ22" s="48">
        <v>5</v>
      </c>
      <c r="BR22" s="48">
        <v>14</v>
      </c>
      <c r="BS22" s="321">
        <f t="shared" si="32"/>
        <v>280</v>
      </c>
      <c r="BT22" s="209">
        <f t="shared" si="33"/>
        <v>9</v>
      </c>
      <c r="BU22" s="209">
        <v>2712</v>
      </c>
      <c r="BV22" s="209">
        <v>3974</v>
      </c>
      <c r="BW22" s="209">
        <f t="shared" si="34"/>
        <v>1262</v>
      </c>
    </row>
    <row r="23" spans="1:75" s="20" customFormat="1" ht="21.75" customHeight="1">
      <c r="A23" s="202" t="s">
        <v>156</v>
      </c>
      <c r="B23" s="48">
        <v>5426</v>
      </c>
      <c r="C23" s="49">
        <v>5417</v>
      </c>
      <c r="D23" s="39">
        <f t="shared" si="0"/>
        <v>99.8341319572429</v>
      </c>
      <c r="E23" s="38">
        <f t="shared" si="1"/>
        <v>-9</v>
      </c>
      <c r="F23" s="48">
        <v>3236</v>
      </c>
      <c r="G23" s="48">
        <v>3294</v>
      </c>
      <c r="H23" s="39">
        <f t="shared" si="2"/>
        <v>101.79233621755253</v>
      </c>
      <c r="I23" s="38">
        <f t="shared" si="3"/>
        <v>58</v>
      </c>
      <c r="J23" s="48">
        <v>3729</v>
      </c>
      <c r="K23" s="48">
        <v>4000</v>
      </c>
      <c r="L23" s="39">
        <f t="shared" si="4"/>
        <v>107.26736390453205</v>
      </c>
      <c r="M23" s="38">
        <f t="shared" si="5"/>
        <v>271</v>
      </c>
      <c r="N23" s="48">
        <v>2027</v>
      </c>
      <c r="O23" s="48">
        <v>2476</v>
      </c>
      <c r="P23" s="40">
        <f t="shared" si="36"/>
        <v>122.15096201282685</v>
      </c>
      <c r="Q23" s="41">
        <f t="shared" si="6"/>
        <v>449</v>
      </c>
      <c r="R23" s="48">
        <v>280</v>
      </c>
      <c r="S23" s="209">
        <v>172</v>
      </c>
      <c r="T23" s="40">
        <f t="shared" si="7"/>
        <v>61.42857142857143</v>
      </c>
      <c r="U23" s="38">
        <f t="shared" si="8"/>
        <v>-108</v>
      </c>
      <c r="V23" s="41"/>
      <c r="W23" s="41"/>
      <c r="X23" s="40" t="e">
        <f t="shared" si="9"/>
        <v>#DIV/0!</v>
      </c>
      <c r="Y23" s="41">
        <f t="shared" si="37"/>
        <v>0</v>
      </c>
      <c r="Z23" s="48">
        <v>12558</v>
      </c>
      <c r="AA23" s="48">
        <v>11703</v>
      </c>
      <c r="AB23" s="39">
        <f t="shared" si="11"/>
        <v>93.19159101767798</v>
      </c>
      <c r="AC23" s="38">
        <f t="shared" si="12"/>
        <v>-855</v>
      </c>
      <c r="AD23" s="48">
        <v>4902</v>
      </c>
      <c r="AE23" s="48">
        <v>4944</v>
      </c>
      <c r="AF23" s="39">
        <f t="shared" si="13"/>
        <v>100.85679314565483</v>
      </c>
      <c r="AG23" s="38">
        <f t="shared" si="14"/>
        <v>42</v>
      </c>
      <c r="AH23" s="48">
        <v>5673</v>
      </c>
      <c r="AI23" s="49">
        <v>3946</v>
      </c>
      <c r="AJ23" s="39">
        <f t="shared" si="15"/>
        <v>69.55755332275692</v>
      </c>
      <c r="AK23" s="38">
        <f t="shared" si="16"/>
        <v>-1727</v>
      </c>
      <c r="AL23" s="48">
        <v>560</v>
      </c>
      <c r="AM23" s="48">
        <v>238</v>
      </c>
      <c r="AN23" s="40">
        <f t="shared" si="17"/>
        <v>42.5</v>
      </c>
      <c r="AO23" s="38">
        <f t="shared" si="18"/>
        <v>-322</v>
      </c>
      <c r="AP23" s="42">
        <f t="shared" si="19"/>
        <v>-2021</v>
      </c>
      <c r="AQ23" s="43">
        <f t="shared" si="20"/>
        <v>-1593</v>
      </c>
      <c r="AR23" s="43">
        <v>5273</v>
      </c>
      <c r="AS23" s="44">
        <v>4674</v>
      </c>
      <c r="AT23" s="216">
        <v>1352</v>
      </c>
      <c r="AU23" s="216">
        <v>1193</v>
      </c>
      <c r="AV23" s="46">
        <f t="shared" si="31"/>
        <v>88.2</v>
      </c>
      <c r="AW23" s="45">
        <f t="shared" si="21"/>
        <v>-159</v>
      </c>
      <c r="AX23" s="218">
        <v>7499</v>
      </c>
      <c r="AY23" s="48">
        <v>7756</v>
      </c>
      <c r="AZ23" s="40">
        <f t="shared" si="22"/>
        <v>103.4</v>
      </c>
      <c r="BA23" s="38">
        <f t="shared" si="23"/>
        <v>257</v>
      </c>
      <c r="BB23" s="48">
        <v>2174</v>
      </c>
      <c r="BC23" s="48">
        <v>2336</v>
      </c>
      <c r="BD23" s="40">
        <f t="shared" si="24"/>
        <v>107.45170193192273</v>
      </c>
      <c r="BE23" s="38">
        <f t="shared" si="25"/>
        <v>162</v>
      </c>
      <c r="BF23" s="48">
        <v>1811</v>
      </c>
      <c r="BG23" s="48">
        <v>1938</v>
      </c>
      <c r="BH23" s="40">
        <f t="shared" si="26"/>
        <v>107.01270016565434</v>
      </c>
      <c r="BI23" s="38">
        <f t="shared" si="27"/>
        <v>127</v>
      </c>
      <c r="BJ23" s="48">
        <v>2360.585959093422</v>
      </c>
      <c r="BK23" s="48">
        <v>2901.980198019802</v>
      </c>
      <c r="BL23" s="38">
        <f t="shared" si="28"/>
        <v>541.3942389263802</v>
      </c>
      <c r="BM23" s="48">
        <v>1098</v>
      </c>
      <c r="BN23" s="48">
        <v>1146</v>
      </c>
      <c r="BO23" s="40">
        <f t="shared" si="29"/>
        <v>104.4</v>
      </c>
      <c r="BP23" s="38">
        <f t="shared" si="30"/>
        <v>48</v>
      </c>
      <c r="BQ23" s="48">
        <v>540</v>
      </c>
      <c r="BR23" s="48">
        <v>137</v>
      </c>
      <c r="BS23" s="321">
        <f t="shared" si="32"/>
        <v>25.37037037037037</v>
      </c>
      <c r="BT23" s="209">
        <f t="shared" si="33"/>
        <v>-403</v>
      </c>
      <c r="BU23" s="209">
        <v>4076</v>
      </c>
      <c r="BV23" s="209">
        <v>5004</v>
      </c>
      <c r="BW23" s="209">
        <f t="shared" si="34"/>
        <v>928</v>
      </c>
    </row>
    <row r="24" spans="1:75" s="20" customFormat="1" ht="21.75" customHeight="1">
      <c r="A24" s="202" t="s">
        <v>157</v>
      </c>
      <c r="B24" s="48">
        <v>3232</v>
      </c>
      <c r="C24" s="49">
        <v>3105</v>
      </c>
      <c r="D24" s="39">
        <f t="shared" si="0"/>
        <v>96.07054455445545</v>
      </c>
      <c r="E24" s="38">
        <f t="shared" si="1"/>
        <v>-127</v>
      </c>
      <c r="F24" s="48">
        <v>1952</v>
      </c>
      <c r="G24" s="48">
        <v>1799</v>
      </c>
      <c r="H24" s="39">
        <f t="shared" si="2"/>
        <v>92.16188524590164</v>
      </c>
      <c r="I24" s="38">
        <f t="shared" si="3"/>
        <v>-153</v>
      </c>
      <c r="J24" s="48">
        <v>1723</v>
      </c>
      <c r="K24" s="48">
        <v>1700</v>
      </c>
      <c r="L24" s="39">
        <f t="shared" si="4"/>
        <v>98.66511897852583</v>
      </c>
      <c r="M24" s="38">
        <f t="shared" si="5"/>
        <v>-23</v>
      </c>
      <c r="N24" s="48">
        <v>759</v>
      </c>
      <c r="O24" s="48">
        <v>826</v>
      </c>
      <c r="P24" s="40">
        <f t="shared" si="36"/>
        <v>108.82740447957839</v>
      </c>
      <c r="Q24" s="41">
        <f t="shared" si="6"/>
        <v>67</v>
      </c>
      <c r="R24" s="48">
        <v>247</v>
      </c>
      <c r="S24" s="209">
        <v>294</v>
      </c>
      <c r="T24" s="40">
        <f t="shared" si="7"/>
        <v>119.02834008097165</v>
      </c>
      <c r="U24" s="38">
        <f t="shared" si="8"/>
        <v>47</v>
      </c>
      <c r="V24" s="41"/>
      <c r="W24" s="41"/>
      <c r="X24" s="40" t="e">
        <f t="shared" si="9"/>
        <v>#DIV/0!</v>
      </c>
      <c r="Y24" s="41">
        <f t="shared" si="37"/>
        <v>0</v>
      </c>
      <c r="Z24" s="48">
        <v>5071</v>
      </c>
      <c r="AA24" s="48">
        <v>6748</v>
      </c>
      <c r="AB24" s="39">
        <f t="shared" si="11"/>
        <v>133.07040031551963</v>
      </c>
      <c r="AC24" s="38">
        <f t="shared" si="12"/>
        <v>1677</v>
      </c>
      <c r="AD24" s="48">
        <v>3173</v>
      </c>
      <c r="AE24" s="48">
        <v>2993</v>
      </c>
      <c r="AF24" s="39">
        <f t="shared" si="13"/>
        <v>94.32713520327766</v>
      </c>
      <c r="AG24" s="38">
        <f t="shared" si="14"/>
        <v>-180</v>
      </c>
      <c r="AH24" s="48">
        <v>415</v>
      </c>
      <c r="AI24" s="49">
        <v>1821</v>
      </c>
      <c r="AJ24" s="39">
        <f t="shared" si="15"/>
        <v>438.7951807228916</v>
      </c>
      <c r="AK24" s="38">
        <f t="shared" si="16"/>
        <v>1406</v>
      </c>
      <c r="AL24" s="48">
        <v>567</v>
      </c>
      <c r="AM24" s="48">
        <v>492</v>
      </c>
      <c r="AN24" s="40">
        <f t="shared" si="17"/>
        <v>86.77248677248677</v>
      </c>
      <c r="AO24" s="38">
        <f t="shared" si="18"/>
        <v>-75</v>
      </c>
      <c r="AP24" s="42">
        <f t="shared" si="19"/>
        <v>-4232</v>
      </c>
      <c r="AQ24" s="43">
        <f t="shared" si="20"/>
        <v>-4994</v>
      </c>
      <c r="AR24" s="43">
        <v>6003</v>
      </c>
      <c r="AS24" s="44">
        <v>6736</v>
      </c>
      <c r="AT24" s="216">
        <v>378</v>
      </c>
      <c r="AU24" s="216">
        <v>380</v>
      </c>
      <c r="AV24" s="46">
        <f t="shared" si="31"/>
        <v>100.5</v>
      </c>
      <c r="AW24" s="45">
        <f t="shared" si="21"/>
        <v>2</v>
      </c>
      <c r="AX24" s="218">
        <v>2025</v>
      </c>
      <c r="AY24" s="48">
        <v>2292</v>
      </c>
      <c r="AZ24" s="40">
        <f t="shared" si="22"/>
        <v>113.2</v>
      </c>
      <c r="BA24" s="38">
        <f t="shared" si="23"/>
        <v>267</v>
      </c>
      <c r="BB24" s="48">
        <v>1461</v>
      </c>
      <c r="BC24" s="48">
        <v>1363</v>
      </c>
      <c r="BD24" s="40">
        <f t="shared" si="24"/>
        <v>93.29226557152636</v>
      </c>
      <c r="BE24" s="38">
        <f t="shared" si="25"/>
        <v>-98</v>
      </c>
      <c r="BF24" s="48">
        <v>1137</v>
      </c>
      <c r="BG24" s="48">
        <v>1098</v>
      </c>
      <c r="BH24" s="40">
        <f t="shared" si="26"/>
        <v>96.56992084432717</v>
      </c>
      <c r="BI24" s="38">
        <f t="shared" si="27"/>
        <v>-39</v>
      </c>
      <c r="BJ24" s="48">
        <v>1971.6791979949874</v>
      </c>
      <c r="BK24" s="48">
        <v>2316.7105263157896</v>
      </c>
      <c r="BL24" s="38">
        <f t="shared" si="28"/>
        <v>345.03132832080223</v>
      </c>
      <c r="BM24" s="48">
        <v>140</v>
      </c>
      <c r="BN24" s="48">
        <v>268</v>
      </c>
      <c r="BO24" s="40">
        <f t="shared" si="29"/>
        <v>191.4</v>
      </c>
      <c r="BP24" s="38">
        <f t="shared" si="30"/>
        <v>128</v>
      </c>
      <c r="BQ24" s="48">
        <v>83</v>
      </c>
      <c r="BR24" s="48">
        <v>76</v>
      </c>
      <c r="BS24" s="321">
        <f t="shared" si="32"/>
        <v>91.56626506024097</v>
      </c>
      <c r="BT24" s="209">
        <f t="shared" si="33"/>
        <v>-7</v>
      </c>
      <c r="BU24" s="209">
        <v>3546</v>
      </c>
      <c r="BV24" s="209">
        <v>4266</v>
      </c>
      <c r="BW24" s="209">
        <f t="shared" si="34"/>
        <v>720</v>
      </c>
    </row>
    <row r="25" spans="1:75" s="20" customFormat="1" ht="21.75" customHeight="1">
      <c r="A25" s="202" t="s">
        <v>158</v>
      </c>
      <c r="B25" s="48">
        <v>4245</v>
      </c>
      <c r="C25" s="49">
        <v>3607</v>
      </c>
      <c r="D25" s="39">
        <f t="shared" si="0"/>
        <v>84.97055359246171</v>
      </c>
      <c r="E25" s="38">
        <f t="shared" si="1"/>
        <v>-638</v>
      </c>
      <c r="F25" s="48">
        <v>2598</v>
      </c>
      <c r="G25" s="48">
        <v>1874</v>
      </c>
      <c r="H25" s="39">
        <f t="shared" si="2"/>
        <v>72.13240954580446</v>
      </c>
      <c r="I25" s="38">
        <f t="shared" si="3"/>
        <v>-724</v>
      </c>
      <c r="J25" s="48">
        <v>1671</v>
      </c>
      <c r="K25" s="48">
        <v>1729</v>
      </c>
      <c r="L25" s="39">
        <f t="shared" si="4"/>
        <v>103.47097546379413</v>
      </c>
      <c r="M25" s="38">
        <f t="shared" si="5"/>
        <v>58</v>
      </c>
      <c r="N25" s="48">
        <v>530</v>
      </c>
      <c r="O25" s="48">
        <v>864</v>
      </c>
      <c r="P25" s="40">
        <f t="shared" si="36"/>
        <v>163.0188679245283</v>
      </c>
      <c r="Q25" s="41">
        <f t="shared" si="6"/>
        <v>334</v>
      </c>
      <c r="R25" s="48">
        <v>253</v>
      </c>
      <c r="S25" s="209">
        <v>208</v>
      </c>
      <c r="T25" s="40">
        <f t="shared" si="7"/>
        <v>82.21343873517787</v>
      </c>
      <c r="U25" s="38">
        <f t="shared" si="8"/>
        <v>-45</v>
      </c>
      <c r="V25" s="41"/>
      <c r="W25" s="41"/>
      <c r="X25" s="40" t="e">
        <f t="shared" si="9"/>
        <v>#DIV/0!</v>
      </c>
      <c r="Y25" s="41">
        <f t="shared" si="37"/>
        <v>0</v>
      </c>
      <c r="Z25" s="48">
        <v>5286</v>
      </c>
      <c r="AA25" s="48">
        <v>5287</v>
      </c>
      <c r="AB25" s="39">
        <f t="shared" si="11"/>
        <v>100.01891789632992</v>
      </c>
      <c r="AC25" s="38">
        <f t="shared" si="12"/>
        <v>1</v>
      </c>
      <c r="AD25" s="48">
        <v>3392</v>
      </c>
      <c r="AE25" s="48">
        <v>2939</v>
      </c>
      <c r="AF25" s="39">
        <f t="shared" si="13"/>
        <v>86.64504716981132</v>
      </c>
      <c r="AG25" s="38">
        <f t="shared" si="14"/>
        <v>-453</v>
      </c>
      <c r="AH25" s="48">
        <v>1281</v>
      </c>
      <c r="AI25" s="49">
        <v>1823</v>
      </c>
      <c r="AJ25" s="39">
        <f t="shared" si="15"/>
        <v>142.31069476971118</v>
      </c>
      <c r="AK25" s="38">
        <f t="shared" si="16"/>
        <v>542</v>
      </c>
      <c r="AL25" s="48">
        <v>618</v>
      </c>
      <c r="AM25" s="48">
        <v>473</v>
      </c>
      <c r="AN25" s="40">
        <f t="shared" si="17"/>
        <v>76.53721682847896</v>
      </c>
      <c r="AO25" s="38">
        <f t="shared" si="18"/>
        <v>-145</v>
      </c>
      <c r="AP25" s="42">
        <f t="shared" si="19"/>
        <v>-562</v>
      </c>
      <c r="AQ25" s="43">
        <f t="shared" si="20"/>
        <v>-906</v>
      </c>
      <c r="AR25" s="43">
        <v>3063</v>
      </c>
      <c r="AS25" s="44">
        <v>2915</v>
      </c>
      <c r="AT25" s="216">
        <v>476</v>
      </c>
      <c r="AU25" s="216">
        <v>437</v>
      </c>
      <c r="AV25" s="46">
        <f t="shared" si="31"/>
        <v>91.8</v>
      </c>
      <c r="AW25" s="45">
        <f t="shared" si="21"/>
        <v>-39</v>
      </c>
      <c r="AX25" s="218">
        <v>1805</v>
      </c>
      <c r="AY25" s="48">
        <v>2002</v>
      </c>
      <c r="AZ25" s="40">
        <f t="shared" si="22"/>
        <v>110.9</v>
      </c>
      <c r="BA25" s="38">
        <f t="shared" si="23"/>
        <v>197</v>
      </c>
      <c r="BB25" s="48">
        <v>1744</v>
      </c>
      <c r="BC25" s="48">
        <v>1598</v>
      </c>
      <c r="BD25" s="40">
        <f t="shared" si="24"/>
        <v>91.62844036697247</v>
      </c>
      <c r="BE25" s="38">
        <f t="shared" si="25"/>
        <v>-146</v>
      </c>
      <c r="BF25" s="48">
        <v>1221</v>
      </c>
      <c r="BG25" s="48">
        <v>1048</v>
      </c>
      <c r="BH25" s="40">
        <f t="shared" si="26"/>
        <v>85.83128583128583</v>
      </c>
      <c r="BI25" s="38">
        <f t="shared" si="27"/>
        <v>-173</v>
      </c>
      <c r="BJ25" s="48">
        <v>1791.68</v>
      </c>
      <c r="BK25" s="48">
        <v>2361.258865248227</v>
      </c>
      <c r="BL25" s="38">
        <f t="shared" si="28"/>
        <v>569.5788652482267</v>
      </c>
      <c r="BM25" s="48">
        <v>134</v>
      </c>
      <c r="BN25" s="48">
        <v>191</v>
      </c>
      <c r="BO25" s="40">
        <f t="shared" si="29"/>
        <v>142.5</v>
      </c>
      <c r="BP25" s="38">
        <f t="shared" si="30"/>
        <v>57</v>
      </c>
      <c r="BQ25" s="48">
        <v>92</v>
      </c>
      <c r="BR25" s="48">
        <v>101</v>
      </c>
      <c r="BS25" s="321">
        <f t="shared" si="32"/>
        <v>109.78260869565217</v>
      </c>
      <c r="BT25" s="209">
        <f t="shared" si="33"/>
        <v>9</v>
      </c>
      <c r="BU25" s="209">
        <v>3705</v>
      </c>
      <c r="BV25" s="209">
        <v>3894</v>
      </c>
      <c r="BW25" s="209">
        <f t="shared" si="34"/>
        <v>189</v>
      </c>
    </row>
    <row r="26" spans="1:75" s="20" customFormat="1" ht="21.75" customHeight="1">
      <c r="A26" s="202" t="s">
        <v>159</v>
      </c>
      <c r="B26" s="204">
        <v>1644</v>
      </c>
      <c r="C26" s="205">
        <v>1890</v>
      </c>
      <c r="D26" s="39">
        <f t="shared" si="0"/>
        <v>114.96350364963503</v>
      </c>
      <c r="E26" s="38">
        <f t="shared" si="1"/>
        <v>246</v>
      </c>
      <c r="F26" s="206">
        <v>1087</v>
      </c>
      <c r="G26" s="206">
        <v>1172</v>
      </c>
      <c r="H26" s="39">
        <f t="shared" si="2"/>
        <v>107.8196872125115</v>
      </c>
      <c r="I26" s="38">
        <f t="shared" si="3"/>
        <v>85</v>
      </c>
      <c r="J26" s="207">
        <v>1185</v>
      </c>
      <c r="K26" s="207">
        <v>1196</v>
      </c>
      <c r="L26" s="39">
        <f t="shared" si="4"/>
        <v>100.92827004219409</v>
      </c>
      <c r="M26" s="38">
        <f t="shared" si="5"/>
        <v>11</v>
      </c>
      <c r="N26" s="208">
        <v>632</v>
      </c>
      <c r="O26" s="208">
        <v>685</v>
      </c>
      <c r="P26" s="40">
        <f t="shared" si="36"/>
        <v>108.38607594936708</v>
      </c>
      <c r="Q26" s="41">
        <f t="shared" si="6"/>
        <v>53</v>
      </c>
      <c r="R26" s="210">
        <v>93</v>
      </c>
      <c r="S26" s="211">
        <v>111</v>
      </c>
      <c r="T26" s="40">
        <f t="shared" si="7"/>
        <v>119.35483870967742</v>
      </c>
      <c r="U26" s="38">
        <f t="shared" si="8"/>
        <v>18</v>
      </c>
      <c r="V26" s="41"/>
      <c r="W26" s="41"/>
      <c r="X26" s="40" t="e">
        <f t="shared" si="9"/>
        <v>#DIV/0!</v>
      </c>
      <c r="Y26" s="41">
        <f t="shared" si="37"/>
        <v>0</v>
      </c>
      <c r="Z26" s="48">
        <v>4357</v>
      </c>
      <c r="AA26" s="48">
        <v>4747</v>
      </c>
      <c r="AB26" s="39">
        <f t="shared" si="11"/>
        <v>108.95111315125085</v>
      </c>
      <c r="AC26" s="38">
        <f t="shared" si="12"/>
        <v>390</v>
      </c>
      <c r="AD26" s="48">
        <v>1501</v>
      </c>
      <c r="AE26" s="48">
        <v>1615</v>
      </c>
      <c r="AF26" s="39">
        <f t="shared" si="13"/>
        <v>107.59493670886076</v>
      </c>
      <c r="AG26" s="38">
        <f t="shared" si="14"/>
        <v>114</v>
      </c>
      <c r="AH26" s="48">
        <v>1347</v>
      </c>
      <c r="AI26" s="49">
        <v>2596</v>
      </c>
      <c r="AJ26" s="39">
        <f t="shared" si="15"/>
        <v>192.72457312546402</v>
      </c>
      <c r="AK26" s="38">
        <f t="shared" si="16"/>
        <v>1249</v>
      </c>
      <c r="AL26" s="215">
        <v>323</v>
      </c>
      <c r="AM26" s="215">
        <v>206</v>
      </c>
      <c r="AN26" s="40">
        <f t="shared" si="17"/>
        <v>63.77708978328174</v>
      </c>
      <c r="AO26" s="38">
        <f t="shared" si="18"/>
        <v>-117</v>
      </c>
      <c r="AP26" s="42">
        <f t="shared" si="19"/>
        <v>-3281</v>
      </c>
      <c r="AQ26" s="43">
        <f t="shared" si="20"/>
        <v>-3399</v>
      </c>
      <c r="AR26" s="43">
        <v>4192</v>
      </c>
      <c r="AS26" s="44">
        <v>4383</v>
      </c>
      <c r="AT26" s="217">
        <v>251</v>
      </c>
      <c r="AU26" s="217">
        <v>291</v>
      </c>
      <c r="AV26" s="46">
        <f t="shared" si="31"/>
        <v>115.9</v>
      </c>
      <c r="AW26" s="45">
        <f t="shared" si="21"/>
        <v>40</v>
      </c>
      <c r="AX26" s="220">
        <v>1544</v>
      </c>
      <c r="AY26" s="219">
        <v>2075</v>
      </c>
      <c r="AZ26" s="40">
        <f t="shared" si="22"/>
        <v>134.4</v>
      </c>
      <c r="BA26" s="38">
        <f t="shared" si="23"/>
        <v>531</v>
      </c>
      <c r="BB26" s="221">
        <v>733</v>
      </c>
      <c r="BC26" s="221">
        <v>906</v>
      </c>
      <c r="BD26" s="40">
        <f t="shared" si="24"/>
        <v>123.60163710777626</v>
      </c>
      <c r="BE26" s="38">
        <f t="shared" si="25"/>
        <v>173</v>
      </c>
      <c r="BF26" s="222">
        <v>595</v>
      </c>
      <c r="BG26" s="222">
        <v>732</v>
      </c>
      <c r="BH26" s="40">
        <f t="shared" si="26"/>
        <v>123.02521008403362</v>
      </c>
      <c r="BI26" s="38">
        <f t="shared" si="27"/>
        <v>137</v>
      </c>
      <c r="BJ26" s="223">
        <v>2147.1304347826085</v>
      </c>
      <c r="BK26" s="223">
        <v>2608.125</v>
      </c>
      <c r="BL26" s="38">
        <f t="shared" si="28"/>
        <v>460.9945652173915</v>
      </c>
      <c r="BM26" s="224">
        <v>118</v>
      </c>
      <c r="BN26" s="224">
        <v>281</v>
      </c>
      <c r="BO26" s="40">
        <f t="shared" si="29"/>
        <v>238.1</v>
      </c>
      <c r="BP26" s="38">
        <f t="shared" si="30"/>
        <v>163</v>
      </c>
      <c r="BQ26" s="225">
        <v>238</v>
      </c>
      <c r="BR26" s="225">
        <v>185</v>
      </c>
      <c r="BS26" s="321">
        <f t="shared" si="32"/>
        <v>77.73109243697479</v>
      </c>
      <c r="BT26" s="209">
        <f t="shared" si="33"/>
        <v>-53</v>
      </c>
      <c r="BU26" s="209">
        <v>3843</v>
      </c>
      <c r="BV26" s="209">
        <v>4736</v>
      </c>
      <c r="BW26" s="209">
        <f t="shared" si="34"/>
        <v>893</v>
      </c>
    </row>
    <row r="27" spans="1:75" s="20" customFormat="1" ht="21.75" customHeight="1">
      <c r="A27" s="202" t="s">
        <v>160</v>
      </c>
      <c r="B27" s="48">
        <v>2022</v>
      </c>
      <c r="C27" s="49">
        <v>1792</v>
      </c>
      <c r="D27" s="39">
        <f t="shared" si="0"/>
        <v>88.62512363996044</v>
      </c>
      <c r="E27" s="38">
        <f t="shared" si="1"/>
        <v>-230</v>
      </c>
      <c r="F27" s="48">
        <v>1245</v>
      </c>
      <c r="G27" s="48">
        <v>978</v>
      </c>
      <c r="H27" s="39">
        <f t="shared" si="2"/>
        <v>78.55421686746989</v>
      </c>
      <c r="I27" s="38">
        <f t="shared" si="3"/>
        <v>-267</v>
      </c>
      <c r="J27" s="48">
        <v>1104</v>
      </c>
      <c r="K27" s="48">
        <v>1229</v>
      </c>
      <c r="L27" s="39">
        <f t="shared" si="4"/>
        <v>111.32246376811594</v>
      </c>
      <c r="M27" s="38">
        <f t="shared" si="5"/>
        <v>125</v>
      </c>
      <c r="N27" s="48">
        <v>518</v>
      </c>
      <c r="O27" s="48">
        <v>826</v>
      </c>
      <c r="P27" s="40">
        <f t="shared" si="36"/>
        <v>159.45945945945945</v>
      </c>
      <c r="Q27" s="41">
        <f t="shared" si="6"/>
        <v>308</v>
      </c>
      <c r="R27" s="48">
        <v>133</v>
      </c>
      <c r="S27" s="209">
        <v>157</v>
      </c>
      <c r="T27" s="40">
        <f t="shared" si="7"/>
        <v>118.04511278195488</v>
      </c>
      <c r="U27" s="38">
        <f t="shared" si="8"/>
        <v>24</v>
      </c>
      <c r="V27" s="41"/>
      <c r="W27" s="41"/>
      <c r="X27" s="40" t="e">
        <f t="shared" si="9"/>
        <v>#DIV/0!</v>
      </c>
      <c r="Y27" s="41">
        <f t="shared" si="37"/>
        <v>0</v>
      </c>
      <c r="Z27" s="48">
        <v>4758</v>
      </c>
      <c r="AA27" s="48">
        <v>4507</v>
      </c>
      <c r="AB27" s="39">
        <f t="shared" si="11"/>
        <v>94.72467423287095</v>
      </c>
      <c r="AC27" s="38">
        <f t="shared" si="12"/>
        <v>-251</v>
      </c>
      <c r="AD27" s="48">
        <v>1940</v>
      </c>
      <c r="AE27" s="48">
        <v>1694</v>
      </c>
      <c r="AF27" s="39">
        <f t="shared" si="13"/>
        <v>87.31958762886597</v>
      </c>
      <c r="AG27" s="38">
        <f t="shared" si="14"/>
        <v>-246</v>
      </c>
      <c r="AH27" s="48">
        <v>1352</v>
      </c>
      <c r="AI27" s="49">
        <v>1687</v>
      </c>
      <c r="AJ27" s="39">
        <f t="shared" si="15"/>
        <v>124.77810650887574</v>
      </c>
      <c r="AK27" s="38">
        <f t="shared" si="16"/>
        <v>335</v>
      </c>
      <c r="AL27" s="48">
        <v>325</v>
      </c>
      <c r="AM27" s="48">
        <v>199</v>
      </c>
      <c r="AN27" s="40">
        <f t="shared" si="17"/>
        <v>61.23076923076923</v>
      </c>
      <c r="AO27" s="38">
        <f t="shared" si="18"/>
        <v>-126</v>
      </c>
      <c r="AP27" s="42">
        <f t="shared" si="19"/>
        <v>-1081</v>
      </c>
      <c r="AQ27" s="43">
        <f t="shared" si="20"/>
        <v>-1157</v>
      </c>
      <c r="AR27" s="43">
        <v>2178</v>
      </c>
      <c r="AS27" s="44">
        <v>2086</v>
      </c>
      <c r="AT27" s="216">
        <v>310</v>
      </c>
      <c r="AU27" s="216">
        <v>372</v>
      </c>
      <c r="AV27" s="46">
        <f t="shared" si="31"/>
        <v>120</v>
      </c>
      <c r="AW27" s="45">
        <f t="shared" si="21"/>
        <v>62</v>
      </c>
      <c r="AX27" s="218">
        <v>1151</v>
      </c>
      <c r="AY27" s="48">
        <v>1311</v>
      </c>
      <c r="AZ27" s="40">
        <f t="shared" si="22"/>
        <v>113.9</v>
      </c>
      <c r="BA27" s="38">
        <f t="shared" si="23"/>
        <v>160</v>
      </c>
      <c r="BB27" s="48">
        <v>925</v>
      </c>
      <c r="BC27" s="48">
        <v>863</v>
      </c>
      <c r="BD27" s="40">
        <f t="shared" si="24"/>
        <v>93.2972972972973</v>
      </c>
      <c r="BE27" s="38">
        <f t="shared" si="25"/>
        <v>-62</v>
      </c>
      <c r="BF27" s="48">
        <v>729</v>
      </c>
      <c r="BG27" s="48">
        <v>677</v>
      </c>
      <c r="BH27" s="40">
        <f t="shared" si="26"/>
        <v>92.86694101508917</v>
      </c>
      <c r="BI27" s="38">
        <f t="shared" si="27"/>
        <v>-52</v>
      </c>
      <c r="BJ27" s="48">
        <v>1685.8072916666667</v>
      </c>
      <c r="BK27" s="48">
        <v>2019.041278295606</v>
      </c>
      <c r="BL27" s="38">
        <f t="shared" si="28"/>
        <v>333.2339866289392</v>
      </c>
      <c r="BM27" s="48">
        <v>37</v>
      </c>
      <c r="BN27" s="48">
        <v>60</v>
      </c>
      <c r="BO27" s="40">
        <f t="shared" si="29"/>
        <v>162.2</v>
      </c>
      <c r="BP27" s="38">
        <f t="shared" si="30"/>
        <v>23</v>
      </c>
      <c r="BQ27" s="48">
        <v>134</v>
      </c>
      <c r="BR27" s="48">
        <v>57</v>
      </c>
      <c r="BS27" s="321">
        <f t="shared" si="32"/>
        <v>42.53731343283582</v>
      </c>
      <c r="BT27" s="209">
        <f t="shared" si="33"/>
        <v>-77</v>
      </c>
      <c r="BU27" s="209">
        <v>3492</v>
      </c>
      <c r="BV27" s="209">
        <v>4041</v>
      </c>
      <c r="BW27" s="209">
        <f t="shared" si="34"/>
        <v>549</v>
      </c>
    </row>
    <row r="28" spans="1:75" s="20" customFormat="1" ht="21.75" customHeight="1">
      <c r="A28" s="202" t="s">
        <v>173</v>
      </c>
      <c r="B28" s="48">
        <v>1943</v>
      </c>
      <c r="C28" s="49">
        <v>1755</v>
      </c>
      <c r="D28" s="39">
        <f t="shared" si="0"/>
        <v>90.3242408646423</v>
      </c>
      <c r="E28" s="38">
        <f t="shared" si="1"/>
        <v>-188</v>
      </c>
      <c r="F28" s="48">
        <v>1028</v>
      </c>
      <c r="G28" s="48">
        <v>896</v>
      </c>
      <c r="H28" s="39">
        <f t="shared" si="2"/>
        <v>87.15953307392996</v>
      </c>
      <c r="I28" s="38">
        <f t="shared" si="3"/>
        <v>-132</v>
      </c>
      <c r="J28" s="48">
        <v>986</v>
      </c>
      <c r="K28" s="48">
        <v>1010</v>
      </c>
      <c r="L28" s="39">
        <f t="shared" si="4"/>
        <v>102.4340770791075</v>
      </c>
      <c r="M28" s="38">
        <f t="shared" si="5"/>
        <v>24</v>
      </c>
      <c r="N28" s="48">
        <v>490</v>
      </c>
      <c r="O28" s="48">
        <v>549</v>
      </c>
      <c r="P28" s="40">
        <f t="shared" si="36"/>
        <v>112.0408163265306</v>
      </c>
      <c r="Q28" s="41">
        <f t="shared" si="6"/>
        <v>59</v>
      </c>
      <c r="R28" s="48">
        <v>154</v>
      </c>
      <c r="S28" s="209">
        <v>190</v>
      </c>
      <c r="T28" s="40">
        <f t="shared" si="7"/>
        <v>123.37662337662339</v>
      </c>
      <c r="U28" s="38">
        <f t="shared" si="8"/>
        <v>36</v>
      </c>
      <c r="V28" s="41"/>
      <c r="W28" s="41"/>
      <c r="X28" s="40" t="e">
        <f t="shared" si="9"/>
        <v>#DIV/0!</v>
      </c>
      <c r="Y28" s="41">
        <f t="shared" si="37"/>
        <v>0</v>
      </c>
      <c r="Z28" s="48">
        <v>5371</v>
      </c>
      <c r="AA28" s="48">
        <v>7968</v>
      </c>
      <c r="AB28" s="39">
        <f t="shared" si="11"/>
        <v>148.35226214857568</v>
      </c>
      <c r="AC28" s="38">
        <f t="shared" si="12"/>
        <v>2597</v>
      </c>
      <c r="AD28" s="48">
        <v>1716</v>
      </c>
      <c r="AE28" s="48">
        <v>1513</v>
      </c>
      <c r="AF28" s="39">
        <f t="shared" si="13"/>
        <v>88.17016317016318</v>
      </c>
      <c r="AG28" s="38">
        <f t="shared" si="14"/>
        <v>-203</v>
      </c>
      <c r="AH28" s="48">
        <v>1929</v>
      </c>
      <c r="AI28" s="49">
        <v>4035</v>
      </c>
      <c r="AJ28" s="39">
        <f t="shared" si="15"/>
        <v>209.17573872472786</v>
      </c>
      <c r="AK28" s="38">
        <f t="shared" si="16"/>
        <v>2106</v>
      </c>
      <c r="AL28" s="48">
        <v>314</v>
      </c>
      <c r="AM28" s="48">
        <v>272</v>
      </c>
      <c r="AN28" s="40">
        <f t="shared" si="17"/>
        <v>86.62420382165605</v>
      </c>
      <c r="AO28" s="38">
        <f t="shared" si="18"/>
        <v>-42</v>
      </c>
      <c r="AP28" s="42">
        <f t="shared" si="19"/>
        <v>-9567</v>
      </c>
      <c r="AQ28" s="43">
        <f t="shared" si="20"/>
        <v>-9722</v>
      </c>
      <c r="AR28" s="43">
        <v>10639</v>
      </c>
      <c r="AS28" s="44">
        <v>10758</v>
      </c>
      <c r="AT28" s="216">
        <v>228</v>
      </c>
      <c r="AU28" s="216">
        <v>241</v>
      </c>
      <c r="AV28" s="46">
        <f t="shared" si="31"/>
        <v>105.7</v>
      </c>
      <c r="AW28" s="45">
        <f t="shared" si="21"/>
        <v>13</v>
      </c>
      <c r="AX28" s="218">
        <v>1168</v>
      </c>
      <c r="AY28" s="48">
        <v>1173</v>
      </c>
      <c r="AZ28" s="40">
        <f t="shared" si="22"/>
        <v>100.4</v>
      </c>
      <c r="BA28" s="38">
        <f t="shared" si="23"/>
        <v>5</v>
      </c>
      <c r="BB28" s="48">
        <v>871</v>
      </c>
      <c r="BC28" s="48">
        <v>719</v>
      </c>
      <c r="BD28" s="40">
        <f t="shared" si="24"/>
        <v>82.548794489093</v>
      </c>
      <c r="BE28" s="38">
        <f t="shared" si="25"/>
        <v>-152</v>
      </c>
      <c r="BF28" s="48">
        <v>640</v>
      </c>
      <c r="BG28" s="48">
        <v>581</v>
      </c>
      <c r="BH28" s="40">
        <f t="shared" si="26"/>
        <v>90.78125</v>
      </c>
      <c r="BI28" s="38">
        <f t="shared" si="27"/>
        <v>-59</v>
      </c>
      <c r="BJ28" s="48">
        <v>2201.578354002255</v>
      </c>
      <c r="BK28" s="48">
        <v>2631.533101045296</v>
      </c>
      <c r="BL28" s="38">
        <f t="shared" si="28"/>
        <v>429.95474704304115</v>
      </c>
      <c r="BM28" s="48">
        <v>100</v>
      </c>
      <c r="BN28" s="48">
        <v>135</v>
      </c>
      <c r="BO28" s="40">
        <f t="shared" si="29"/>
        <v>135</v>
      </c>
      <c r="BP28" s="38">
        <f t="shared" si="30"/>
        <v>35</v>
      </c>
      <c r="BQ28" s="48">
        <v>82</v>
      </c>
      <c r="BR28" s="48">
        <v>87</v>
      </c>
      <c r="BS28" s="321">
        <f t="shared" si="32"/>
        <v>106.09756097560977</v>
      </c>
      <c r="BT28" s="209">
        <f t="shared" si="33"/>
        <v>5</v>
      </c>
      <c r="BU28" s="209">
        <v>3557</v>
      </c>
      <c r="BV28" s="209">
        <v>4285</v>
      </c>
      <c r="BW28" s="209">
        <f t="shared" si="34"/>
        <v>728</v>
      </c>
    </row>
    <row r="29" spans="5:72" s="51" customFormat="1" ht="15.75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AX29" s="53"/>
      <c r="AY29" s="53"/>
      <c r="AZ29" s="53"/>
      <c r="BA29" s="54"/>
      <c r="BI29" s="55"/>
      <c r="BJ29" s="55"/>
      <c r="BK29" s="55"/>
      <c r="BS29" s="47"/>
      <c r="BT29" s="47"/>
    </row>
    <row r="30" spans="5:63" s="51" customFormat="1" ht="12.7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AX30" s="53"/>
      <c r="AY30" s="53"/>
      <c r="AZ30" s="53"/>
      <c r="BA30" s="54"/>
      <c r="BI30" s="55"/>
      <c r="BJ30" s="55"/>
      <c r="BK30" s="55"/>
    </row>
    <row r="31" spans="5:63" s="51" customFormat="1" ht="12.75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AX31" s="53"/>
      <c r="AY31" s="53"/>
      <c r="AZ31" s="53"/>
      <c r="BA31" s="54"/>
      <c r="BI31" s="55"/>
      <c r="BJ31" s="55"/>
      <c r="BK31" s="55"/>
    </row>
    <row r="32" spans="5:63" s="51" customFormat="1" ht="12.75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BA32" s="55"/>
      <c r="BI32" s="55"/>
      <c r="BJ32" s="55"/>
      <c r="BK32" s="55"/>
    </row>
    <row r="33" spans="5:63" s="51" customFormat="1" ht="12.75"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BI33" s="55"/>
      <c r="BJ33" s="55"/>
      <c r="BK33" s="55"/>
    </row>
    <row r="34" spans="5:17" s="51" customFormat="1" ht="12.75"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5:17" s="51" customFormat="1" ht="12.75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5:17" s="51" customFormat="1" ht="12.75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</sheetData>
  <sheetProtection/>
  <mergeCells count="77">
    <mergeCell ref="BS6:BT6"/>
    <mergeCell ref="BQ6:BQ7"/>
    <mergeCell ref="AU6:AU7"/>
    <mergeCell ref="AV6:AW6"/>
    <mergeCell ref="AX6:AY6"/>
    <mergeCell ref="BO6:BP6"/>
    <mergeCell ref="BB6:BB7"/>
    <mergeCell ref="BN6:BN7"/>
    <mergeCell ref="BF6:BF7"/>
    <mergeCell ref="BG6:BG7"/>
    <mergeCell ref="BR6:BR7"/>
    <mergeCell ref="Z6:Z7"/>
    <mergeCell ref="AE6:AE7"/>
    <mergeCell ref="AD6:AD7"/>
    <mergeCell ref="BM6:BM7"/>
    <mergeCell ref="AT6:AT7"/>
    <mergeCell ref="AH6:AH7"/>
    <mergeCell ref="AI6:AI7"/>
    <mergeCell ref="AX3:BA5"/>
    <mergeCell ref="BB3:BE5"/>
    <mergeCell ref="AD4:AG5"/>
    <mergeCell ref="AR4:AS5"/>
    <mergeCell ref="BH6:BI6"/>
    <mergeCell ref="BK6:BK7"/>
    <mergeCell ref="AN6:AO6"/>
    <mergeCell ref="AZ6:BA6"/>
    <mergeCell ref="AL6:AL7"/>
    <mergeCell ref="AM6:AM7"/>
    <mergeCell ref="BJ6:BJ7"/>
    <mergeCell ref="AJ6:AK6"/>
    <mergeCell ref="BC6:BC7"/>
    <mergeCell ref="BD6:BE6"/>
    <mergeCell ref="L6:M6"/>
    <mergeCell ref="AD3:AG3"/>
    <mergeCell ref="T6:U6"/>
    <mergeCell ref="V6:V7"/>
    <mergeCell ref="W6:W7"/>
    <mergeCell ref="X6:Y6"/>
    <mergeCell ref="AL3:AO5"/>
    <mergeCell ref="AF6:AG6"/>
    <mergeCell ref="BM3:BT4"/>
    <mergeCell ref="BM5:BP5"/>
    <mergeCell ref="BQ5:BT5"/>
    <mergeCell ref="BF3:BI5"/>
    <mergeCell ref="BJ3:BL5"/>
    <mergeCell ref="AH3:AK5"/>
    <mergeCell ref="AT3:AW5"/>
    <mergeCell ref="BL6:BL7"/>
    <mergeCell ref="V3:Y5"/>
    <mergeCell ref="Z3:AC5"/>
    <mergeCell ref="AB6:AC6"/>
    <mergeCell ref="N6:N7"/>
    <mergeCell ref="O6:O7"/>
    <mergeCell ref="P6:Q6"/>
    <mergeCell ref="R6:R7"/>
    <mergeCell ref="S6:S7"/>
    <mergeCell ref="AA6:AA7"/>
    <mergeCell ref="C6:C7"/>
    <mergeCell ref="K6:K7"/>
    <mergeCell ref="D6:E6"/>
    <mergeCell ref="F6:F7"/>
    <mergeCell ref="B1:U1"/>
    <mergeCell ref="B2:U2"/>
    <mergeCell ref="R3:U5"/>
    <mergeCell ref="G6:G7"/>
    <mergeCell ref="H6:I6"/>
    <mergeCell ref="J6:J7"/>
    <mergeCell ref="BU3:BW5"/>
    <mergeCell ref="BU6:BU7"/>
    <mergeCell ref="BV6:BV7"/>
    <mergeCell ref="BW6:BW7"/>
    <mergeCell ref="A3:A7"/>
    <mergeCell ref="B3:E5"/>
    <mergeCell ref="F3:I5"/>
    <mergeCell ref="J3:M5"/>
    <mergeCell ref="N3:Q5"/>
    <mergeCell ref="B6:B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1" r:id="rId1"/>
  <colBreaks count="3" manualBreakCount="3">
    <brk id="25" max="27" man="1"/>
    <brk id="37" max="27" man="1"/>
    <brk id="6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Браженко Наталiя Григорiвна</cp:lastModifiedBy>
  <cp:lastPrinted>2018-03-13T07:07:59Z</cp:lastPrinted>
  <dcterms:created xsi:type="dcterms:W3CDTF">2017-11-17T08:56:41Z</dcterms:created>
  <dcterms:modified xsi:type="dcterms:W3CDTF">2018-09-17T05:51:22Z</dcterms:modified>
  <cp:category/>
  <cp:version/>
  <cp:contentType/>
  <cp:contentStatus/>
</cp:coreProperties>
</file>