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545" activeTab="6"/>
  </bookViews>
  <sheets>
    <sheet name="1 " sheetId="1" r:id="rId1"/>
    <sheet name="2 " sheetId="2" state="hidden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'!$A$1:$E$14</definedName>
    <definedName name="_xlnm.Print_Area" localSheetId="2">'2'!$B$1:$F$27</definedName>
    <definedName name="_xlnm.Print_Area" localSheetId="1">'2 '!$A$1:$I$34</definedName>
    <definedName name="_xlnm.Print_Area" localSheetId="3">'3'!$A$1:$E$25</definedName>
    <definedName name="_xlnm.Print_Area" localSheetId="4">'4'!$A$1:$E$15</definedName>
    <definedName name="_xlnm.Print_Area" localSheetId="5">'5'!$A$1:$E$29</definedName>
    <definedName name="_xlnm.Print_Area" localSheetId="6">'6'!$A$1:$BQ$28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<sst xmlns="http://schemas.openxmlformats.org/spreadsheetml/2006/main" count="271" uniqueCount="193">
  <si>
    <t>Діяльність державної служби зайнятості</t>
  </si>
  <si>
    <t>Показник</t>
  </si>
  <si>
    <t>2016 р.</t>
  </si>
  <si>
    <t>зміна значення</t>
  </si>
  <si>
    <t>%</t>
  </si>
  <si>
    <t xml:space="preserve"> + (-)                            тис. осіб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</si>
  <si>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</si>
  <si>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</si>
  <si>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</si>
  <si>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</si>
  <si>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 xml:space="preserve"> + (-)                       тис. осіб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</si>
  <si>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</si>
  <si>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</si>
  <si>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</si>
  <si>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Надання послуг державною службою зайнятості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</si>
  <si>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</si>
  <si>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</si>
  <si>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</si>
  <si>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</si>
  <si>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</si>
  <si>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</si>
  <si>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</si>
  <si>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</si>
  <si>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</si>
  <si>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</si>
  <si>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</si>
  <si>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</si>
  <si>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</si>
  <si>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</si>
  <si>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</si>
  <si>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</si>
  <si>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</si>
  <si>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</si>
  <si>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</si>
  <si>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</si>
  <si>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</si>
  <si>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</si>
  <si>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</si>
  <si>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</si>
  <si>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</si>
  <si>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</si>
  <si>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</si>
  <si>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</si>
  <si>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</si>
  <si>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</si>
  <si>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</si>
  <si>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</si>
  <si>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</si>
  <si>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</si>
  <si>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</si>
  <si>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</si>
  <si>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</si>
  <si>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</si>
  <si>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</si>
  <si>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</si>
  <si>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</si>
  <si>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</si>
  <si>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</si>
  <si>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</si>
  <si>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</si>
  <si>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</si>
  <si>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</si>
  <si>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</si>
  <si>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</si>
  <si>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</si>
  <si>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</si>
  <si>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</si>
  <si>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</si>
  <si>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</si>
  <si>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</si>
  <si>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</si>
  <si>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</si>
  <si>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</si>
  <si>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</si>
  <si>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</si>
  <si>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</si>
  <si>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</si>
  <si>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</si>
  <si>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</si>
  <si>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</si>
  <si>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</si>
  <si>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</si>
  <si>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</si>
  <si>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</si>
  <si>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</si>
  <si>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</si>
  <si>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</si>
  <si>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</si>
  <si>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</si>
  <si>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</si>
  <si>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</si>
  <si>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</si>
  <si>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</si>
  <si>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</si>
  <si>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</si>
  <si>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 2016 р.</t>
  </si>
  <si>
    <t xml:space="preserve">Економічна активність населення віком 15-70 років   </t>
  </si>
  <si>
    <t>у І півріччі 2016 -2017 рр.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</si>
  <si>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</si>
  <si>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</si>
  <si>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</si>
  <si>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</si>
  <si>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</si>
  <si>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</si>
  <si>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</si>
  <si>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</si>
  <si>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</si>
  <si>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</si>
  <si>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</si>
  <si>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</si>
  <si>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</si>
  <si>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</si>
  <si>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</si>
  <si>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</si>
  <si>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</si>
  <si>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</si>
  <si>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</si>
  <si>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 xml:space="preserve">Сумська область </t>
  </si>
  <si>
    <t>1801 Білопільський РЦЗ</t>
  </si>
  <si>
    <t>1802 Буринський РЦЗ</t>
  </si>
  <si>
    <t>1803 Великописарівський РЦЗ</t>
  </si>
  <si>
    <t>1806 Краснопільський РЦЗ</t>
  </si>
  <si>
    <t>1807 Кролевецький РЦЗ</t>
  </si>
  <si>
    <t>1808 Лебединська міськрайонна філія Сумського ОЦЗ</t>
  </si>
  <si>
    <t>1809 Липоводолинський РЦЗ</t>
  </si>
  <si>
    <t>1810 Недригайлівський РЦЗ</t>
  </si>
  <si>
    <t>1812 Путивльський РЦЗ</t>
  </si>
  <si>
    <t>1814 Середино-Будський РЦЗ</t>
  </si>
  <si>
    <t>1815 Сумський РЦЗ</t>
  </si>
  <si>
    <t xml:space="preserve">1816 Тростянецький РЦЗ </t>
  </si>
  <si>
    <t xml:space="preserve">1818 Ямпільський РЦЗ </t>
  </si>
  <si>
    <t>1850 Сумський МЦЗ</t>
  </si>
  <si>
    <t>1851 Конотопський МРЦЗ</t>
  </si>
  <si>
    <t>1852 Шосткинський МРЦЗ</t>
  </si>
  <si>
    <t>1853 Роменський МРЦЗ</t>
  </si>
  <si>
    <t>1854 Глухівський МРЦЗ</t>
  </si>
  <si>
    <t>1855 Охтирська міськрайонна філія Сумського ОЦЗ</t>
  </si>
  <si>
    <t>-</t>
  </si>
  <si>
    <t>Мали статус безробітного,  осіб</t>
  </si>
  <si>
    <t>Отримали роботу (у т.ч. до набуття статусу безробітного),   осіб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</si>
  <si>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</si>
  <si>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</si>
  <si>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</si>
  <si>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 осіб</t>
  </si>
  <si>
    <t xml:space="preserve">  з них в ЦПТО,   осіб</t>
  </si>
  <si>
    <t>Всього отримали ваучер на навчання, 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</si>
  <si>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</si>
  <si>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</si>
  <si>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Кількість вакансій,  одиниць</t>
  </si>
  <si>
    <t xml:space="preserve">  2017 р.</t>
  </si>
  <si>
    <t xml:space="preserve"> 2018 р.</t>
  </si>
  <si>
    <t>Отримували допомогу по безробіттю,                                                            осіб</t>
  </si>
  <si>
    <t>Кількість вакансій по формі 3-ПН, одиниць</t>
  </si>
  <si>
    <t>Інформація про вакансії, отримані з інших джерел,  одиниць</t>
  </si>
  <si>
    <t>Сумська область</t>
  </si>
  <si>
    <t>Великописарівський РЦЗ</t>
  </si>
  <si>
    <t>Недригайлівський РЦЗ</t>
  </si>
  <si>
    <t>Середино-Будський РЦЗ</t>
  </si>
  <si>
    <t>Сумський МЦЗ</t>
  </si>
  <si>
    <t>Конотопський МРЦЗ</t>
  </si>
  <si>
    <t>Шосткинський МРЦЗ</t>
  </si>
  <si>
    <t>Роменський МРЦЗ</t>
  </si>
  <si>
    <t>Глухівський МРЦЗ</t>
  </si>
  <si>
    <t xml:space="preserve">За даними Державної служби статистики України </t>
  </si>
  <si>
    <t xml:space="preserve"> Працевлаштовано                         до набуття статусу безробітного , осіб</t>
  </si>
  <si>
    <t xml:space="preserve">Економічна активність населення в Сумській області  2016 - 2017 рр..                                                                                                                                                      </t>
  </si>
  <si>
    <t>січень-квітень         2017 р.</t>
  </si>
  <si>
    <t>січень-квітень               2018 р.</t>
  </si>
  <si>
    <t>січень-квітень 2017 р.</t>
  </si>
  <si>
    <t>січень-квітень 2018 р.</t>
  </si>
  <si>
    <t>Інформація щодо запланованого масового вивільнення працівників                                                                                             за січень-квітень 2017-2018 рр.</t>
  </si>
  <si>
    <t>січень-квітень              2017 р.</t>
  </si>
  <si>
    <t>січень-квітень                   2018 р.</t>
  </si>
  <si>
    <t>за січень-квітень 2017-2018 рр.</t>
  </si>
  <si>
    <t>Станом на 1 травня</t>
  </si>
  <si>
    <t xml:space="preserve"> + 9,9 в.п.</t>
  </si>
  <si>
    <t>Середній розмір допомоги по безробіттю,                                      у квітні, грн.</t>
  </si>
  <si>
    <t xml:space="preserve">  + 483 грн.</t>
  </si>
  <si>
    <t>+919 грн.</t>
  </si>
  <si>
    <t xml:space="preserve"> - 3 особи</t>
  </si>
  <si>
    <t>у  січні-квітні 2017 - 2018 рр.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</si>
  <si>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</si>
  <si>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</si>
  <si>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</si>
  <si>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</si>
  <si>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</si>
  <si>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</si>
  <si>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</si>
  <si>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</si>
  <si>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</si>
  <si>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Ямпільський РЦЗ</t>
  </si>
  <si>
    <t>Охтирська міськрайонна філія Сумського обласного центру зайнятості</t>
  </si>
  <si>
    <t>Середній розмір допомоги по безробіттю у квітні, грн.</t>
  </si>
</sst>
</file>

<file path=xl/styles.xml><?xml version="1.0" encoding="utf-8"?>
<styleSheet xmlns="http://schemas.openxmlformats.org/spreadsheetml/2006/main">
  <numFmts count="2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8" fillId="0" borderId="0" xfId="58" applyFont="1" applyAlignment="1">
      <alignment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Alignment="1">
      <alignment horizontal="center" vertical="center"/>
      <protection/>
    </xf>
    <xf numFmtId="0" fontId="2" fillId="0" borderId="0" xfId="58" applyFill="1">
      <alignment/>
      <protection/>
    </xf>
    <xf numFmtId="3" fontId="2" fillId="0" borderId="0" xfId="58" applyNumberFormat="1">
      <alignment/>
      <protection/>
    </xf>
    <xf numFmtId="0" fontId="2" fillId="34" borderId="0" xfId="58" applyFill="1">
      <alignment/>
      <protection/>
    </xf>
    <xf numFmtId="0" fontId="9" fillId="0" borderId="0" xfId="58" applyFont="1">
      <alignment/>
      <protection/>
    </xf>
    <xf numFmtId="0" fontId="2" fillId="0" borderId="0" xfId="58" applyBorder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2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61" applyNumberFormat="1" applyFont="1" applyFill="1" applyBorder="1" applyAlignment="1" applyProtection="1">
      <alignment horizontal="center" vertical="center"/>
      <protection locked="0"/>
    </xf>
    <xf numFmtId="1" fontId="16" fillId="0" borderId="17" xfId="61" applyNumberFormat="1" applyFont="1" applyFill="1" applyBorder="1" applyAlignment="1" applyProtection="1">
      <alignment horizontal="center" vertical="center" wrapText="1"/>
      <protection/>
    </xf>
    <xf numFmtId="1" fontId="12" fillId="0" borderId="17" xfId="61" applyNumberFormat="1" applyFont="1" applyFill="1" applyBorder="1" applyAlignment="1" applyProtection="1">
      <alignment horizontal="center" vertical="center" wrapText="1"/>
      <protection/>
    </xf>
    <xf numFmtId="1" fontId="2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2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Protection="1">
      <alignment/>
      <protection locked="0"/>
    </xf>
    <xf numFmtId="1" fontId="2" fillId="0" borderId="17" xfId="61" applyNumberFormat="1" applyFont="1" applyFill="1" applyBorder="1" applyAlignment="1" applyProtection="1">
      <alignment horizontal="center"/>
      <protection/>
    </xf>
    <xf numFmtId="1" fontId="2" fillId="0" borderId="0" xfId="61" applyNumberFormat="1" applyFont="1" applyFill="1" applyBorder="1" applyAlignment="1" applyProtection="1">
      <alignment horizontal="center"/>
      <protection/>
    </xf>
    <xf numFmtId="3" fontId="18" fillId="0" borderId="17" xfId="61" applyNumberFormat="1" applyFont="1" applyFill="1" applyBorder="1" applyAlignment="1" applyProtection="1">
      <alignment horizontal="center" vertical="center"/>
      <protection locked="0"/>
    </xf>
    <xf numFmtId="180" fontId="18" fillId="0" borderId="17" xfId="61" applyNumberFormat="1" applyFont="1" applyFill="1" applyBorder="1" applyAlignment="1" applyProtection="1">
      <alignment horizontal="center" vertical="center"/>
      <protection locked="0"/>
    </xf>
    <xf numFmtId="181" fontId="18" fillId="0" borderId="17" xfId="61" applyNumberFormat="1" applyFont="1" applyFill="1" applyBorder="1" applyAlignment="1" applyProtection="1">
      <alignment horizontal="center" vertical="center"/>
      <protection locked="0"/>
    </xf>
    <xf numFmtId="1" fontId="18" fillId="0" borderId="17" xfId="61" applyNumberFormat="1" applyFont="1" applyFill="1" applyBorder="1" applyAlignment="1" applyProtection="1">
      <alignment horizontal="center" vertical="center"/>
      <protection locked="0"/>
    </xf>
    <xf numFmtId="1" fontId="19" fillId="0" borderId="19" xfId="61" applyNumberFormat="1" applyFont="1" applyFill="1" applyBorder="1" applyAlignment="1" applyProtection="1">
      <alignment horizontal="center" vertical="center" wrapText="1"/>
      <protection locked="0"/>
    </xf>
    <xf numFmtId="1" fontId="19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9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7" xfId="61" applyNumberFormat="1" applyFont="1" applyFill="1" applyBorder="1" applyAlignment="1" applyProtection="1">
      <alignment horizontal="center" vertical="center" wrapText="1"/>
      <protection locked="0"/>
    </xf>
    <xf numFmtId="181" fontId="18" fillId="0" borderId="17" xfId="61" applyNumberFormat="1" applyFont="1" applyFill="1" applyBorder="1" applyAlignment="1" applyProtection="1">
      <alignment horizontal="center" vertical="center" wrapText="1"/>
      <protection locked="0"/>
    </xf>
    <xf numFmtId="181" fontId="13" fillId="0" borderId="0" xfId="61" applyNumberFormat="1" applyFont="1" applyFill="1" applyAlignment="1" applyProtection="1">
      <alignment vertical="center"/>
      <protection locked="0"/>
    </xf>
    <xf numFmtId="1" fontId="13" fillId="0" borderId="0" xfId="61" applyNumberFormat="1" applyFont="1" applyFill="1" applyAlignment="1" applyProtection="1">
      <alignment vertical="center"/>
      <protection locked="0"/>
    </xf>
    <xf numFmtId="3" fontId="19" fillId="0" borderId="17" xfId="61" applyNumberFormat="1" applyFont="1" applyFill="1" applyBorder="1" applyAlignment="1" applyProtection="1">
      <alignment horizontal="center" vertical="center"/>
      <protection locked="0"/>
    </xf>
    <xf numFmtId="3" fontId="19" fillId="0" borderId="17" xfId="54" applyNumberFormat="1" applyFont="1" applyFill="1" applyBorder="1" applyAlignment="1">
      <alignment horizontal="center" vertical="center"/>
      <protection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21" fillId="0" borderId="0" xfId="61" applyNumberFormat="1" applyFont="1" applyFill="1" applyBorder="1" applyProtection="1">
      <alignment/>
      <protection locked="0"/>
    </xf>
    <xf numFmtId="181" fontId="21" fillId="0" borderId="0" xfId="61" applyNumberFormat="1" applyFont="1" applyFill="1" applyBorder="1" applyProtection="1">
      <alignment/>
      <protection locked="0"/>
    </xf>
    <xf numFmtId="1" fontId="22" fillId="0" borderId="0" xfId="61" applyNumberFormat="1" applyFont="1" applyFill="1" applyBorder="1" applyProtection="1">
      <alignment/>
      <protection locked="0"/>
    </xf>
    <xf numFmtId="3" fontId="22" fillId="0" borderId="0" xfId="61" applyNumberFormat="1" applyFont="1" applyFill="1" applyBorder="1" applyProtection="1">
      <alignment/>
      <protection locked="0"/>
    </xf>
    <xf numFmtId="3" fontId="21" fillId="0" borderId="0" xfId="61" applyNumberFormat="1" applyFont="1" applyFill="1" applyBorder="1" applyProtection="1">
      <alignment/>
      <protection locked="0"/>
    </xf>
    <xf numFmtId="0" fontId="6" fillId="0" borderId="17" xfId="59" applyFont="1" applyFill="1" applyBorder="1" applyAlignment="1">
      <alignment horizontal="center" vertical="center"/>
      <protection/>
    </xf>
    <xf numFmtId="0" fontId="25" fillId="0" borderId="0" xfId="66" applyFont="1" applyFill="1">
      <alignment/>
      <protection/>
    </xf>
    <xf numFmtId="0" fontId="27" fillId="0" borderId="0" xfId="66" applyFont="1" applyFill="1" applyBorder="1" applyAlignment="1">
      <alignment horizontal="center"/>
      <protection/>
    </xf>
    <xf numFmtId="0" fontId="27" fillId="0" borderId="0" xfId="66" applyFont="1" applyFill="1">
      <alignment/>
      <protection/>
    </xf>
    <xf numFmtId="0" fontId="29" fillId="0" borderId="0" xfId="66" applyFont="1" applyFill="1" applyAlignment="1">
      <alignment vertical="center"/>
      <protection/>
    </xf>
    <xf numFmtId="1" fontId="31" fillId="0" borderId="0" xfId="66" applyNumberFormat="1" applyFont="1" applyFill="1">
      <alignment/>
      <protection/>
    </xf>
    <xf numFmtId="0" fontId="31" fillId="0" borderId="0" xfId="66" applyFont="1" applyFill="1">
      <alignment/>
      <protection/>
    </xf>
    <xf numFmtId="0" fontId="29" fillId="0" borderId="0" xfId="66" applyFont="1" applyFill="1" applyAlignment="1">
      <alignment vertical="center" wrapText="1"/>
      <protection/>
    </xf>
    <xf numFmtId="0" fontId="31" fillId="0" borderId="0" xfId="66" applyFont="1" applyFill="1" applyAlignment="1">
      <alignment vertical="center"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Alignment="1">
      <alignment wrapText="1"/>
      <protection/>
    </xf>
    <xf numFmtId="3" fontId="28" fillId="0" borderId="17" xfId="66" applyNumberFormat="1" applyFont="1" applyFill="1" applyBorder="1" applyAlignment="1">
      <alignment horizontal="center" vertical="center"/>
      <protection/>
    </xf>
    <xf numFmtId="0" fontId="27" fillId="0" borderId="0" xfId="66" applyFont="1" applyFill="1" applyAlignment="1">
      <alignment vertical="center"/>
      <protection/>
    </xf>
    <xf numFmtId="3" fontId="35" fillId="0" borderId="0" xfId="66" applyNumberFormat="1" applyFont="1" applyFill="1" applyAlignment="1">
      <alignment horizontal="center" vertical="center"/>
      <protection/>
    </xf>
    <xf numFmtId="3" fontId="34" fillId="0" borderId="17" xfId="66" applyNumberFormat="1" applyFont="1" applyFill="1" applyBorder="1" applyAlignment="1">
      <alignment horizontal="center" vertical="center" wrapText="1"/>
      <protection/>
    </xf>
    <xf numFmtId="3" fontId="34" fillId="0" borderId="17" xfId="66" applyNumberFormat="1" applyFont="1" applyFill="1" applyBorder="1" applyAlignment="1">
      <alignment horizontal="center" vertical="center"/>
      <protection/>
    </xf>
    <xf numFmtId="3" fontId="31" fillId="0" borderId="0" xfId="66" applyNumberFormat="1" applyFont="1" applyFill="1">
      <alignment/>
      <protection/>
    </xf>
    <xf numFmtId="181" fontId="31" fillId="0" borderId="0" xfId="66" applyNumberFormat="1" applyFont="1" applyFill="1">
      <alignment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180" fontId="4" fillId="0" borderId="17" xfId="59" applyNumberFormat="1" applyFont="1" applyFill="1" applyBorder="1" applyAlignment="1">
      <alignment horizontal="center" vertical="center" wrapText="1"/>
      <protection/>
    </xf>
    <xf numFmtId="181" fontId="6" fillId="0" borderId="17" xfId="59" applyNumberFormat="1" applyFont="1" applyFill="1" applyBorder="1" applyAlignment="1">
      <alignment horizontal="center" vertical="center"/>
      <protection/>
    </xf>
    <xf numFmtId="180" fontId="6" fillId="0" borderId="17" xfId="59" applyNumberFormat="1" applyFont="1" applyFill="1" applyBorder="1" applyAlignment="1">
      <alignment horizontal="center" vertical="center"/>
      <protection/>
    </xf>
    <xf numFmtId="3" fontId="4" fillId="0" borderId="17" xfId="59" applyNumberFormat="1" applyFont="1" applyFill="1" applyBorder="1" applyAlignment="1">
      <alignment horizontal="center" vertical="center" wrapText="1"/>
      <protection/>
    </xf>
    <xf numFmtId="49" fontId="6" fillId="0" borderId="17" xfId="59" applyNumberFormat="1" applyFont="1" applyFill="1" applyBorder="1" applyAlignment="1">
      <alignment horizontal="center" vertical="center"/>
      <protection/>
    </xf>
    <xf numFmtId="1" fontId="4" fillId="0" borderId="17" xfId="59" applyNumberFormat="1" applyFont="1" applyFill="1" applyBorder="1" applyAlignment="1">
      <alignment horizontal="center" vertical="center" wrapText="1"/>
      <protection/>
    </xf>
    <xf numFmtId="181" fontId="6" fillId="0" borderId="20" xfId="59" applyNumberFormat="1" applyFont="1" applyFill="1" applyBorder="1" applyAlignment="1">
      <alignment horizontal="center" vertical="center"/>
      <protection/>
    </xf>
    <xf numFmtId="180" fontId="10" fillId="0" borderId="20" xfId="59" applyNumberFormat="1" applyFont="1" applyFill="1" applyBorder="1" applyAlignment="1">
      <alignment horizontal="center" vertical="center" wrapText="1"/>
      <protection/>
    </xf>
    <xf numFmtId="181" fontId="13" fillId="0" borderId="20" xfId="59" applyNumberFormat="1" applyFont="1" applyFill="1" applyBorder="1" applyAlignment="1">
      <alignment horizontal="center" vertical="center"/>
      <protection/>
    </xf>
    <xf numFmtId="181" fontId="6" fillId="0" borderId="14" xfId="59" applyNumberFormat="1" applyFont="1" applyFill="1" applyBorder="1" applyAlignment="1">
      <alignment horizontal="center" vertical="center"/>
      <protection/>
    </xf>
    <xf numFmtId="3" fontId="4" fillId="0" borderId="17" xfId="60" applyNumberFormat="1" applyFont="1" applyFill="1" applyBorder="1" applyAlignment="1">
      <alignment horizontal="center" vertical="center" wrapText="1"/>
      <protection/>
    </xf>
    <xf numFmtId="0" fontId="6" fillId="0" borderId="17" xfId="59" applyFont="1" applyFill="1" applyBorder="1" applyAlignment="1">
      <alignment horizontal="center" vertical="top" wrapText="1"/>
      <protection/>
    </xf>
    <xf numFmtId="0" fontId="4" fillId="0" borderId="17" xfId="59" applyFont="1" applyFill="1" applyBorder="1" applyAlignment="1">
      <alignment horizontal="left" vertical="center" wrapText="1"/>
      <protection/>
    </xf>
    <xf numFmtId="0" fontId="4" fillId="0" borderId="20" xfId="59" applyFont="1" applyFill="1" applyBorder="1" applyAlignment="1">
      <alignment horizontal="left" vertical="center" wrapText="1"/>
      <protection/>
    </xf>
    <xf numFmtId="0" fontId="10" fillId="0" borderId="17" xfId="59" applyFont="1" applyFill="1" applyBorder="1" applyAlignment="1">
      <alignment horizontal="left" vertical="center" wrapText="1"/>
      <protection/>
    </xf>
    <xf numFmtId="0" fontId="10" fillId="0" borderId="20" xfId="59" applyFont="1" applyFill="1" applyBorder="1" applyAlignment="1">
      <alignment horizontal="left" vertical="center" wrapText="1"/>
      <protection/>
    </xf>
    <xf numFmtId="0" fontId="87" fillId="0" borderId="17" xfId="49" applyFont="1" applyFill="1" applyBorder="1" applyAlignment="1">
      <alignment horizontal="left" vertical="center" wrapText="1"/>
      <protection/>
    </xf>
    <xf numFmtId="0" fontId="41" fillId="0" borderId="0" xfId="57" applyFont="1">
      <alignment/>
      <protection/>
    </xf>
    <xf numFmtId="0" fontId="42" fillId="0" borderId="0" xfId="65" applyFont="1" applyFill="1" applyBorder="1" applyAlignment="1">
      <alignment horizontal="left"/>
      <protection/>
    </xf>
    <xf numFmtId="0" fontId="43" fillId="0" borderId="21" xfId="57" applyFont="1" applyBorder="1" applyAlignment="1">
      <alignment horizontal="center" vertical="center" wrapText="1"/>
      <protection/>
    </xf>
    <xf numFmtId="0" fontId="31" fillId="0" borderId="0" xfId="57" applyFont="1">
      <alignment/>
      <protection/>
    </xf>
    <xf numFmtId="0" fontId="31" fillId="0" borderId="22" xfId="57" applyFont="1" applyBorder="1" applyAlignment="1">
      <alignment horizontal="center" vertical="center" wrapText="1"/>
      <protection/>
    </xf>
    <xf numFmtId="0" fontId="27" fillId="0" borderId="0" xfId="57" applyFont="1" applyBorder="1" applyAlignment="1">
      <alignment horizontal="left" vertical="top" wrapText="1"/>
      <protection/>
    </xf>
    <xf numFmtId="0" fontId="41" fillId="0" borderId="0" xfId="57" applyFont="1" applyFill="1">
      <alignment/>
      <protection/>
    </xf>
    <xf numFmtId="0" fontId="27" fillId="0" borderId="0" xfId="57" applyFont="1">
      <alignment/>
      <protection/>
    </xf>
    <xf numFmtId="0" fontId="27" fillId="0" borderId="0" xfId="57" applyFont="1" applyBorder="1">
      <alignment/>
      <protection/>
    </xf>
    <xf numFmtId="0" fontId="41" fillId="0" borderId="0" xfId="57" applyFont="1">
      <alignment/>
      <protection/>
    </xf>
    <xf numFmtId="0" fontId="41" fillId="0" borderId="0" xfId="57" applyFont="1" applyBorder="1">
      <alignment/>
      <protection/>
    </xf>
    <xf numFmtId="0" fontId="34" fillId="0" borderId="0" xfId="57" applyFont="1" applyFill="1" applyAlignment="1">
      <alignment/>
      <protection/>
    </xf>
    <xf numFmtId="0" fontId="31" fillId="0" borderId="0" xfId="57" applyFont="1" applyFill="1" applyAlignment="1">
      <alignment/>
      <protection/>
    </xf>
    <xf numFmtId="0" fontId="11" fillId="0" borderId="0" xfId="57" applyFill="1">
      <alignment/>
      <protection/>
    </xf>
    <xf numFmtId="0" fontId="31" fillId="0" borderId="0" xfId="57" applyFont="1" applyFill="1" applyAlignment="1">
      <alignment horizontal="center" vertical="center" wrapText="1"/>
      <protection/>
    </xf>
    <xf numFmtId="0" fontId="44" fillId="0" borderId="0" xfId="57" applyFont="1" applyFill="1" applyAlignment="1">
      <alignment horizontal="center" vertical="center" wrapText="1"/>
      <protection/>
    </xf>
    <xf numFmtId="0" fontId="29" fillId="0" borderId="17" xfId="57" applyFont="1" applyFill="1" applyBorder="1" applyAlignment="1">
      <alignment horizontal="center" vertical="center" wrapText="1"/>
      <protection/>
    </xf>
    <xf numFmtId="0" fontId="46" fillId="0" borderId="17" xfId="57" applyFont="1" applyFill="1" applyBorder="1" applyAlignment="1">
      <alignment horizontal="left" vertical="center" wrapText="1"/>
      <protection/>
    </xf>
    <xf numFmtId="180" fontId="46" fillId="0" borderId="17" xfId="57" applyNumberFormat="1" applyFont="1" applyFill="1" applyBorder="1" applyAlignment="1">
      <alignment horizontal="center" vertical="center" wrapText="1"/>
      <protection/>
    </xf>
    <xf numFmtId="180" fontId="46" fillId="0" borderId="17" xfId="56" applyNumberFormat="1" applyFont="1" applyFill="1" applyBorder="1" applyAlignment="1">
      <alignment horizontal="center" vertical="center" wrapText="1"/>
      <protection/>
    </xf>
    <xf numFmtId="181" fontId="46" fillId="0" borderId="17" xfId="57" applyNumberFormat="1" applyFont="1" applyFill="1" applyBorder="1" applyAlignment="1">
      <alignment horizontal="center" vertical="center"/>
      <protection/>
    </xf>
    <xf numFmtId="0" fontId="44" fillId="0" borderId="0" xfId="57" applyFont="1" applyFill="1" applyAlignment="1">
      <alignment vertical="center"/>
      <protection/>
    </xf>
    <xf numFmtId="0" fontId="41" fillId="0" borderId="17" xfId="57" applyFont="1" applyFill="1" applyBorder="1" applyAlignment="1">
      <alignment horizontal="left" wrapText="1"/>
      <protection/>
    </xf>
    <xf numFmtId="181" fontId="14" fillId="0" borderId="17" xfId="57" applyNumberFormat="1" applyFont="1" applyFill="1" applyBorder="1" applyAlignment="1">
      <alignment horizontal="center" wrapText="1"/>
      <protection/>
    </xf>
    <xf numFmtId="180" fontId="41" fillId="0" borderId="17" xfId="57" applyNumberFormat="1" applyFont="1" applyFill="1" applyBorder="1" applyAlignment="1">
      <alignment horizontal="center"/>
      <protection/>
    </xf>
    <xf numFmtId="0" fontId="14" fillId="0" borderId="0" xfId="57" applyFont="1" applyFill="1" applyAlignment="1">
      <alignment vertical="center" wrapText="1"/>
      <protection/>
    </xf>
    <xf numFmtId="0" fontId="31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left" vertical="center" wrapText="1"/>
      <protection/>
    </xf>
    <xf numFmtId="49" fontId="30" fillId="0" borderId="17" xfId="57" applyNumberFormat="1" applyFont="1" applyFill="1" applyBorder="1" applyAlignment="1">
      <alignment horizontal="center" vertical="center" wrapText="1"/>
      <protection/>
    </xf>
    <xf numFmtId="180" fontId="29" fillId="0" borderId="23" xfId="57" applyNumberFormat="1" applyFont="1" applyFill="1" applyBorder="1" applyAlignment="1">
      <alignment horizontal="center" vertical="center"/>
      <protection/>
    </xf>
    <xf numFmtId="180" fontId="29" fillId="0" borderId="24" xfId="57" applyNumberFormat="1" applyFont="1" applyBorder="1" applyAlignment="1">
      <alignment horizontal="center" vertical="center"/>
      <protection/>
    </xf>
    <xf numFmtId="180" fontId="36" fillId="0" borderId="25" xfId="57" applyNumberFormat="1" applyFont="1" applyFill="1" applyBorder="1" applyAlignment="1">
      <alignment horizontal="center" vertical="center"/>
      <protection/>
    </xf>
    <xf numFmtId="180" fontId="36" fillId="0" borderId="26" xfId="57" applyNumberFormat="1" applyFont="1" applyBorder="1" applyAlignment="1">
      <alignment horizontal="center" vertical="center"/>
      <protection/>
    </xf>
    <xf numFmtId="180" fontId="29" fillId="0" borderId="27" xfId="57" applyNumberFormat="1" applyFont="1" applyFill="1" applyBorder="1" applyAlignment="1">
      <alignment horizontal="center" vertical="center"/>
      <protection/>
    </xf>
    <xf numFmtId="180" fontId="29" fillId="0" borderId="28" xfId="57" applyNumberFormat="1" applyFont="1" applyFill="1" applyBorder="1" applyAlignment="1">
      <alignment horizontal="center" vertical="center"/>
      <protection/>
    </xf>
    <xf numFmtId="180" fontId="36" fillId="0" borderId="29" xfId="57" applyNumberFormat="1" applyFont="1" applyFill="1" applyBorder="1" applyAlignment="1">
      <alignment horizontal="center" vertical="center"/>
      <protection/>
    </xf>
    <xf numFmtId="180" fontId="36" fillId="0" borderId="30" xfId="57" applyNumberFormat="1" applyFont="1" applyFill="1" applyBorder="1" applyAlignment="1">
      <alignment horizontal="center" vertical="center"/>
      <protection/>
    </xf>
    <xf numFmtId="180" fontId="29" fillId="0" borderId="31" xfId="57" applyNumberFormat="1" applyFont="1" applyFill="1" applyBorder="1" applyAlignment="1">
      <alignment horizontal="center" vertical="center"/>
      <protection/>
    </xf>
    <xf numFmtId="180" fontId="29" fillId="0" borderId="32" xfId="57" applyNumberFormat="1" applyFont="1" applyFill="1" applyBorder="1" applyAlignment="1">
      <alignment horizontal="center" vertical="center"/>
      <protection/>
    </xf>
    <xf numFmtId="180" fontId="36" fillId="0" borderId="26" xfId="57" applyNumberFormat="1" applyFont="1" applyFill="1" applyBorder="1" applyAlignment="1">
      <alignment horizontal="center" vertical="center"/>
      <protection/>
    </xf>
    <xf numFmtId="0" fontId="5" fillId="35" borderId="24" xfId="57" applyFont="1" applyFill="1" applyBorder="1" applyAlignment="1">
      <alignment horizontal="left" vertical="center" wrapText="1"/>
      <protection/>
    </xf>
    <xf numFmtId="0" fontId="47" fillId="0" borderId="26" xfId="57" applyFont="1" applyBorder="1" applyAlignment="1">
      <alignment horizontal="left" vertical="center" wrapText="1"/>
      <protection/>
    </xf>
    <xf numFmtId="0" fontId="5" fillId="0" borderId="28" xfId="57" applyFont="1" applyFill="1" applyBorder="1" applyAlignment="1">
      <alignment horizontal="left" vertical="center" wrapText="1"/>
      <protection/>
    </xf>
    <xf numFmtId="0" fontId="47" fillId="0" borderId="30" xfId="57" applyFont="1" applyFill="1" applyBorder="1" applyAlignment="1">
      <alignment horizontal="left" vertical="center" wrapText="1"/>
      <protection/>
    </xf>
    <xf numFmtId="0" fontId="5" fillId="0" borderId="32" xfId="57" applyFont="1" applyFill="1" applyBorder="1" applyAlignment="1">
      <alignment horizontal="left" vertical="center" wrapText="1"/>
      <protection/>
    </xf>
    <xf numFmtId="0" fontId="47" fillId="0" borderId="26" xfId="57" applyFont="1" applyFill="1" applyBorder="1" applyAlignment="1">
      <alignment horizontal="left" vertical="center" wrapText="1"/>
      <protection/>
    </xf>
    <xf numFmtId="49" fontId="46" fillId="0" borderId="33" xfId="57" applyNumberFormat="1" applyFont="1" applyFill="1" applyBorder="1" applyAlignment="1">
      <alignment horizontal="center" vertical="center" wrapText="1"/>
      <protection/>
    </xf>
    <xf numFmtId="49" fontId="46" fillId="0" borderId="34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vertical="top"/>
      <protection/>
    </xf>
    <xf numFmtId="0" fontId="47" fillId="0" borderId="0" xfId="57" applyFont="1" applyAlignment="1">
      <alignment vertical="top"/>
      <protection/>
    </xf>
    <xf numFmtId="0" fontId="2" fillId="0" borderId="0" xfId="64" applyFont="1" applyFill="1" applyAlignment="1">
      <alignment vertical="top"/>
      <protection/>
    </xf>
    <xf numFmtId="0" fontId="38" fillId="0" borderId="0" xfId="64" applyFont="1" applyFill="1" applyAlignment="1">
      <alignment horizontal="center" vertical="top" wrapText="1"/>
      <protection/>
    </xf>
    <xf numFmtId="0" fontId="47" fillId="0" borderId="0" xfId="64" applyFont="1" applyFill="1" applyAlignment="1">
      <alignment horizontal="right" vertical="center"/>
      <protection/>
    </xf>
    <xf numFmtId="0" fontId="39" fillId="0" borderId="0" xfId="64" applyFont="1" applyFill="1" applyAlignment="1">
      <alignment horizontal="center" vertical="top" wrapText="1"/>
      <protection/>
    </xf>
    <xf numFmtId="0" fontId="39" fillId="0" borderId="17" xfId="64" applyFont="1" applyBorder="1" applyAlignment="1">
      <alignment horizontal="center" vertical="center" wrapText="1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/>
      <protection/>
    </xf>
    <xf numFmtId="0" fontId="13" fillId="0" borderId="17" xfId="64" applyFont="1" applyFill="1" applyBorder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0" fontId="13" fillId="0" borderId="17" xfId="64" applyNumberFormat="1" applyFont="1" applyBorder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0" fontId="5" fillId="0" borderId="17" xfId="64" applyFont="1" applyBorder="1" applyAlignment="1">
      <alignment horizontal="center" vertical="center"/>
      <protection/>
    </xf>
    <xf numFmtId="3" fontId="5" fillId="0" borderId="17" xfId="57" applyNumberFormat="1" applyFont="1" applyBorder="1" applyAlignment="1">
      <alignment horizontal="center" vertical="center"/>
      <protection/>
    </xf>
    <xf numFmtId="180" fontId="5" fillId="0" borderId="17" xfId="57" applyNumberFormat="1" applyFont="1" applyBorder="1" applyAlignment="1">
      <alignment horizontal="center" vertical="center"/>
      <protection/>
    </xf>
    <xf numFmtId="3" fontId="2" fillId="0" borderId="0" xfId="64" applyNumberFormat="1" applyFont="1" applyAlignment="1">
      <alignment vertical="center"/>
      <protection/>
    </xf>
    <xf numFmtId="0" fontId="23" fillId="0" borderId="0" xfId="64" applyFont="1" applyAlignment="1">
      <alignment horizontal="center" vertical="center"/>
      <protection/>
    </xf>
    <xf numFmtId="0" fontId="23" fillId="0" borderId="17" xfId="61" applyNumberFormat="1" applyFont="1" applyFill="1" applyBorder="1" applyAlignment="1" applyProtection="1">
      <alignment horizontal="left" vertical="center"/>
      <protection locked="0"/>
    </xf>
    <xf numFmtId="3" fontId="23" fillId="0" borderId="17" xfId="57" applyNumberFormat="1" applyFont="1" applyBorder="1" applyAlignment="1">
      <alignment horizontal="center" vertical="center"/>
      <protection/>
    </xf>
    <xf numFmtId="180" fontId="23" fillId="0" borderId="17" xfId="57" applyNumberFormat="1" applyFont="1" applyBorder="1" applyAlignment="1">
      <alignment horizontal="center" vertical="center"/>
      <protection/>
    </xf>
    <xf numFmtId="181" fontId="23" fillId="0" borderId="0" xfId="64" applyNumberFormat="1" applyFont="1" applyAlignment="1">
      <alignment horizontal="center" vertical="center"/>
      <protection/>
    </xf>
    <xf numFmtId="180" fontId="2" fillId="0" borderId="0" xfId="64" applyNumberFormat="1" applyFont="1" applyAlignment="1">
      <alignment vertical="center"/>
      <protection/>
    </xf>
    <xf numFmtId="181" fontId="23" fillId="36" borderId="0" xfId="64" applyNumberFormat="1" applyFont="1" applyFill="1" applyAlignment="1">
      <alignment horizontal="center" vertical="center"/>
      <protection/>
    </xf>
    <xf numFmtId="3" fontId="23" fillId="0" borderId="17" xfId="57" applyNumberFormat="1" applyFont="1" applyFill="1" applyBorder="1" applyAlignment="1">
      <alignment horizontal="center" vertical="center"/>
      <protection/>
    </xf>
    <xf numFmtId="180" fontId="23" fillId="0" borderId="17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3" fillId="0" borderId="0" xfId="66" applyFont="1" applyFill="1" applyAlignment="1">
      <alignment horizontal="center"/>
      <protection/>
    </xf>
    <xf numFmtId="0" fontId="28" fillId="0" borderId="17" xfId="66" applyFont="1" applyFill="1" applyBorder="1" applyAlignment="1">
      <alignment horizontal="center" vertical="center" wrapText="1"/>
      <protection/>
    </xf>
    <xf numFmtId="0" fontId="25" fillId="0" borderId="0" xfId="66" applyFont="1" applyFill="1" applyAlignment="1">
      <alignment vertical="center" wrapText="1"/>
      <protection/>
    </xf>
    <xf numFmtId="0" fontId="29" fillId="0" borderId="0" xfId="66" applyFont="1" applyFill="1" applyAlignment="1">
      <alignment horizontal="center" vertical="top" wrapText="1"/>
      <protection/>
    </xf>
    <xf numFmtId="0" fontId="24" fillId="0" borderId="17" xfId="66" applyFont="1" applyFill="1" applyBorder="1" applyAlignment="1">
      <alignment horizontal="center" vertical="center" wrapText="1"/>
      <protection/>
    </xf>
    <xf numFmtId="0" fontId="24" fillId="0" borderId="18" xfId="66" applyFont="1" applyFill="1" applyBorder="1" applyAlignment="1">
      <alignment horizontal="center" vertical="center" wrapText="1"/>
      <protection/>
    </xf>
    <xf numFmtId="0" fontId="28" fillId="0" borderId="35" xfId="66" applyFont="1" applyFill="1" applyBorder="1" applyAlignment="1">
      <alignment horizontal="center" vertical="center" wrapText="1"/>
      <protection/>
    </xf>
    <xf numFmtId="180" fontId="28" fillId="0" borderId="18" xfId="66" applyNumberFormat="1" applyFont="1" applyFill="1" applyBorder="1" applyAlignment="1">
      <alignment horizontal="center" vertical="center"/>
      <protection/>
    </xf>
    <xf numFmtId="0" fontId="23" fillId="0" borderId="35" xfId="62" applyFont="1" applyBorder="1" applyAlignment="1">
      <alignment vertical="center" wrapText="1"/>
      <protection/>
    </xf>
    <xf numFmtId="180" fontId="34" fillId="0" borderId="18" xfId="66" applyNumberFormat="1" applyFont="1" applyFill="1" applyBorder="1" applyAlignment="1">
      <alignment horizontal="center" vertical="center"/>
      <protection/>
    </xf>
    <xf numFmtId="0" fontId="23" fillId="0" borderId="36" xfId="62" applyFont="1" applyBorder="1" applyAlignment="1">
      <alignment vertical="center" wrapText="1"/>
      <protection/>
    </xf>
    <xf numFmtId="3" fontId="34" fillId="0" borderId="37" xfId="66" applyNumberFormat="1" applyFont="1" applyFill="1" applyBorder="1" applyAlignment="1">
      <alignment horizontal="center" vertical="center" wrapText="1"/>
      <protection/>
    </xf>
    <xf numFmtId="3" fontId="34" fillId="0" borderId="37" xfId="66" applyNumberFormat="1" applyFont="1" applyFill="1" applyBorder="1" applyAlignment="1">
      <alignment horizontal="center" vertical="center"/>
      <protection/>
    </xf>
    <xf numFmtId="14" fontId="28" fillId="0" borderId="18" xfId="48" applyNumberFormat="1" applyFont="1" applyBorder="1" applyAlignment="1">
      <alignment horizontal="center" vertical="center" wrapText="1"/>
      <protection/>
    </xf>
    <xf numFmtId="0" fontId="28" fillId="0" borderId="35" xfId="66" applyFont="1" applyFill="1" applyBorder="1" applyAlignment="1">
      <alignment horizontal="center" vertical="center" wrapText="1"/>
      <protection/>
    </xf>
    <xf numFmtId="3" fontId="28" fillId="33" borderId="17" xfId="66" applyNumberFormat="1" applyFont="1" applyFill="1" applyBorder="1" applyAlignment="1">
      <alignment horizontal="center" vertical="center"/>
      <protection/>
    </xf>
    <xf numFmtId="3" fontId="88" fillId="33" borderId="17" xfId="66" applyNumberFormat="1" applyFont="1" applyFill="1" applyBorder="1" applyAlignment="1">
      <alignment horizontal="center" vertical="center"/>
      <protection/>
    </xf>
    <xf numFmtId="3" fontId="88" fillId="33" borderId="16" xfId="66" applyNumberFormat="1" applyFont="1" applyFill="1" applyBorder="1" applyAlignment="1">
      <alignment horizontal="center" vertical="center"/>
      <protection/>
    </xf>
    <xf numFmtId="180" fontId="28" fillId="0" borderId="18" xfId="66" applyNumberFormat="1" applyFont="1" applyFill="1" applyBorder="1" applyAlignment="1">
      <alignment horizontal="center" vertical="center" wrapText="1"/>
      <protection/>
    </xf>
    <xf numFmtId="0" fontId="34" fillId="0" borderId="35" xfId="66" applyFont="1" applyFill="1" applyBorder="1" applyAlignment="1">
      <alignment horizontal="left" vertical="center" wrapText="1"/>
      <protection/>
    </xf>
    <xf numFmtId="3" fontId="49" fillId="0" borderId="17" xfId="48" applyNumberFormat="1" applyFont="1" applyBorder="1" applyAlignment="1">
      <alignment horizontal="center" vertical="center" wrapText="1"/>
      <protection/>
    </xf>
    <xf numFmtId="3" fontId="89" fillId="33" borderId="16" xfId="66" applyNumberFormat="1" applyFont="1" applyFill="1" applyBorder="1" applyAlignment="1">
      <alignment horizontal="center" vertical="center"/>
      <protection/>
    </xf>
    <xf numFmtId="180" fontId="34" fillId="0" borderId="18" xfId="66" applyNumberFormat="1" applyFont="1" applyFill="1" applyBorder="1" applyAlignment="1">
      <alignment horizontal="center" vertical="center" wrapText="1"/>
      <protection/>
    </xf>
    <xf numFmtId="0" fontId="34" fillId="0" borderId="36" xfId="66" applyFont="1" applyFill="1" applyBorder="1" applyAlignment="1">
      <alignment horizontal="left" vertical="center" wrapText="1"/>
      <protection/>
    </xf>
    <xf numFmtId="3" fontId="49" fillId="0" borderId="37" xfId="48" applyNumberFormat="1" applyFont="1" applyBorder="1" applyAlignment="1">
      <alignment horizontal="center" vertical="center" wrapText="1"/>
      <protection/>
    </xf>
    <xf numFmtId="3" fontId="89" fillId="33" borderId="38" xfId="66" applyNumberFormat="1" applyFont="1" applyFill="1" applyBorder="1" applyAlignment="1">
      <alignment horizontal="center" vertical="center"/>
      <protection/>
    </xf>
    <xf numFmtId="3" fontId="4" fillId="0" borderId="20" xfId="59" applyNumberFormat="1" applyFont="1" applyFill="1" applyBorder="1" applyAlignment="1">
      <alignment horizontal="center" vertical="center" wrapText="1"/>
      <protection/>
    </xf>
    <xf numFmtId="3" fontId="6" fillId="0" borderId="20" xfId="59" applyNumberFormat="1" applyFont="1" applyFill="1" applyBorder="1" applyAlignment="1">
      <alignment horizontal="center" vertical="center"/>
      <protection/>
    </xf>
    <xf numFmtId="3" fontId="6" fillId="0" borderId="17" xfId="59" applyNumberFormat="1" applyFont="1" applyFill="1" applyBorder="1" applyAlignment="1">
      <alignment horizontal="center" vertical="center"/>
      <protection/>
    </xf>
    <xf numFmtId="1" fontId="6" fillId="0" borderId="17" xfId="59" applyNumberFormat="1" applyFont="1" applyFill="1" applyBorder="1" applyAlignment="1">
      <alignment horizontal="center" vertical="center"/>
      <protection/>
    </xf>
    <xf numFmtId="3" fontId="4" fillId="0" borderId="20" xfId="60" applyNumberFormat="1" applyFont="1" applyFill="1" applyBorder="1" applyAlignment="1">
      <alignment horizontal="center" vertical="center" wrapText="1"/>
      <protection/>
    </xf>
    <xf numFmtId="3" fontId="13" fillId="0" borderId="20" xfId="59" applyNumberFormat="1" applyFont="1" applyFill="1" applyBorder="1" applyAlignment="1">
      <alignment horizontal="center" vertical="center"/>
      <protection/>
    </xf>
    <xf numFmtId="3" fontId="87" fillId="0" borderId="17" xfId="59" applyNumberFormat="1" applyFont="1" applyFill="1" applyBorder="1" applyAlignment="1">
      <alignment horizontal="center" vertical="center" wrapText="1"/>
      <protection/>
    </xf>
    <xf numFmtId="1" fontId="6" fillId="0" borderId="20" xfId="59" applyNumberFormat="1" applyFont="1" applyFill="1" applyBorder="1" applyAlignment="1">
      <alignment horizontal="center" vertical="center"/>
      <protection/>
    </xf>
    <xf numFmtId="1" fontId="4" fillId="0" borderId="20" xfId="60" applyNumberFormat="1" applyFont="1" applyFill="1" applyBorder="1" applyAlignment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center" vertical="center"/>
      <protection locked="0"/>
    </xf>
    <xf numFmtId="1" fontId="13" fillId="0" borderId="17" xfId="61" applyNumberFormat="1" applyFont="1" applyFill="1" applyBorder="1" applyProtection="1">
      <alignment/>
      <protection locked="0"/>
    </xf>
    <xf numFmtId="1" fontId="13" fillId="0" borderId="17" xfId="61" applyNumberFormat="1" applyFont="1" applyFill="1" applyBorder="1" applyAlignment="1" applyProtection="1">
      <alignment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54" applyNumberFormat="1" applyFont="1" applyFill="1" applyBorder="1" applyAlignment="1">
      <alignment horizontal="center" vertical="center"/>
      <protection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1" fontId="19" fillId="0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1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9" fillId="33" borderId="17" xfId="61" applyNumberFormat="1" applyFont="1" applyFill="1" applyBorder="1" applyAlignment="1" applyProtection="1">
      <alignment horizontal="center" vertical="center" wrapText="1"/>
      <protection locked="0"/>
    </xf>
    <xf numFmtId="3" fontId="19" fillId="0" borderId="17" xfId="63" applyNumberFormat="1" applyFont="1" applyFill="1" applyBorder="1" applyAlignment="1">
      <alignment horizontal="center" vertical="center" wrapText="1"/>
      <protection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3" applyNumberFormat="1" applyFont="1" applyFill="1" applyBorder="1" applyAlignment="1">
      <alignment horizontal="center" vertical="center" wrapText="1"/>
      <protection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54" applyNumberFormat="1" applyFont="1" applyFill="1" applyBorder="1" applyAlignment="1">
      <alignment horizontal="center" vertical="center"/>
      <protection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0" fontId="24" fillId="0" borderId="0" xfId="57" applyFont="1" applyAlignment="1">
      <alignment horizontal="center" vertical="center" wrapText="1"/>
      <protection/>
    </xf>
    <xf numFmtId="0" fontId="42" fillId="0" borderId="39" xfId="65" applyFont="1" applyFill="1" applyBorder="1" applyAlignment="1">
      <alignment horizontal="left" wrapText="1"/>
      <protection/>
    </xf>
    <xf numFmtId="0" fontId="25" fillId="0" borderId="40" xfId="57" applyFont="1" applyFill="1" applyBorder="1" applyAlignment="1">
      <alignment horizontal="center" vertical="center" wrapText="1"/>
      <protection/>
    </xf>
    <xf numFmtId="0" fontId="25" fillId="0" borderId="41" xfId="57" applyFont="1" applyFill="1" applyBorder="1" applyAlignment="1">
      <alignment horizontal="center" vertical="center" wrapText="1"/>
      <protection/>
    </xf>
    <xf numFmtId="0" fontId="30" fillId="0" borderId="17" xfId="57" applyFont="1" applyFill="1" applyBorder="1" applyAlignment="1">
      <alignment horizontal="center" vertical="center" wrapText="1"/>
      <protection/>
    </xf>
    <xf numFmtId="0" fontId="45" fillId="0" borderId="17" xfId="57" applyFont="1" applyFill="1" applyBorder="1" applyAlignment="1">
      <alignment horizontal="center" vertical="center" wrapText="1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37" fillId="0" borderId="0" xfId="57" applyFont="1" applyFill="1" applyBorder="1" applyAlignment="1">
      <alignment horizontal="center" vertical="center" wrapText="1"/>
      <protection/>
    </xf>
    <xf numFmtId="0" fontId="43" fillId="0" borderId="0" xfId="57" applyFont="1" applyFill="1" applyBorder="1" applyAlignment="1">
      <alignment horizontal="right"/>
      <protection/>
    </xf>
    <xf numFmtId="0" fontId="29" fillId="0" borderId="17" xfId="57" applyFont="1" applyFill="1" applyBorder="1" applyAlignment="1">
      <alignment horizontal="center" vertical="center" wrapText="1"/>
      <protection/>
    </xf>
    <xf numFmtId="0" fontId="38" fillId="0" borderId="0" xfId="64" applyFont="1" applyFill="1" applyAlignment="1">
      <alignment horizontal="center" vertical="top" wrapText="1"/>
      <protection/>
    </xf>
    <xf numFmtId="0" fontId="38" fillId="0" borderId="17" xfId="64" applyFont="1" applyFill="1" applyBorder="1" applyAlignment="1">
      <alignment horizontal="center" vertical="top" wrapText="1"/>
      <protection/>
    </xf>
    <xf numFmtId="0" fontId="39" fillId="0" borderId="17" xfId="64" applyFont="1" applyBorder="1" applyAlignment="1">
      <alignment horizontal="center" vertical="center" wrapText="1"/>
      <protection/>
    </xf>
    <xf numFmtId="0" fontId="24" fillId="0" borderId="0" xfId="66" applyFont="1" applyFill="1" applyAlignment="1">
      <alignment horizontal="center" wrapText="1"/>
      <protection/>
    </xf>
    <xf numFmtId="0" fontId="26" fillId="0" borderId="0" xfId="66" applyFont="1" applyFill="1" applyAlignment="1">
      <alignment horizontal="center"/>
      <protection/>
    </xf>
    <xf numFmtId="0" fontId="27" fillId="0" borderId="42" xfId="66" applyFont="1" applyFill="1" applyBorder="1" applyAlignment="1">
      <alignment horizontal="center"/>
      <protection/>
    </xf>
    <xf numFmtId="0" fontId="27" fillId="0" borderId="43" xfId="66" applyFont="1" applyFill="1" applyBorder="1" applyAlignment="1">
      <alignment horizontal="center"/>
      <protection/>
    </xf>
    <xf numFmtId="2" fontId="28" fillId="0" borderId="44" xfId="66" applyNumberFormat="1" applyFont="1" applyFill="1" applyBorder="1" applyAlignment="1">
      <alignment horizontal="center" vertical="center" wrapText="1"/>
      <protection/>
    </xf>
    <xf numFmtId="2" fontId="28" fillId="0" borderId="17" xfId="66" applyNumberFormat="1" applyFont="1" applyFill="1" applyBorder="1" applyAlignment="1">
      <alignment horizontal="center" vertical="center" wrapText="1"/>
      <protection/>
    </xf>
    <xf numFmtId="0" fontId="28" fillId="0" borderId="44" xfId="66" applyFont="1" applyFill="1" applyBorder="1" applyAlignment="1">
      <alignment horizontal="center" vertical="center" wrapText="1"/>
      <protection/>
    </xf>
    <xf numFmtId="0" fontId="28" fillId="0" borderId="17" xfId="66" applyFont="1" applyFill="1" applyBorder="1" applyAlignment="1">
      <alignment horizontal="center" vertical="center" wrapText="1"/>
      <protection/>
    </xf>
    <xf numFmtId="14" fontId="28" fillId="0" borderId="44" xfId="48" applyNumberFormat="1" applyFont="1" applyBorder="1" applyAlignment="1">
      <alignment horizontal="center" vertical="center" wrapText="1"/>
      <protection/>
    </xf>
    <xf numFmtId="14" fontId="28" fillId="0" borderId="45" xfId="48" applyNumberFormat="1" applyFont="1" applyBorder="1" applyAlignment="1">
      <alignment horizontal="center" vertical="center" wrapText="1"/>
      <protection/>
    </xf>
    <xf numFmtId="0" fontId="32" fillId="0" borderId="0" xfId="66" applyFont="1" applyFill="1" applyAlignment="1">
      <alignment horizontal="center" wrapText="1"/>
      <protection/>
    </xf>
    <xf numFmtId="0" fontId="26" fillId="0" borderId="0" xfId="66" applyFont="1" applyFill="1" applyAlignment="1">
      <alignment horizontal="center" wrapText="1"/>
      <protection/>
    </xf>
    <xf numFmtId="0" fontId="27" fillId="0" borderId="46" xfId="66" applyFont="1" applyFill="1" applyBorder="1" applyAlignment="1">
      <alignment horizontal="center"/>
      <protection/>
    </xf>
    <xf numFmtId="0" fontId="27" fillId="0" borderId="35" xfId="66" applyFont="1" applyFill="1" applyBorder="1" applyAlignment="1">
      <alignment horizontal="center"/>
      <protection/>
    </xf>
    <xf numFmtId="0" fontId="24" fillId="0" borderId="44" xfId="66" applyFont="1" applyFill="1" applyBorder="1" applyAlignment="1">
      <alignment horizontal="center" vertical="center" wrapText="1"/>
      <protection/>
    </xf>
    <xf numFmtId="0" fontId="24" fillId="0" borderId="17" xfId="66" applyFont="1" applyFill="1" applyBorder="1" applyAlignment="1">
      <alignment horizontal="center" vertical="center" wrapText="1"/>
      <protection/>
    </xf>
    <xf numFmtId="0" fontId="24" fillId="0" borderId="45" xfId="66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/>
      <protection/>
    </xf>
    <xf numFmtId="0" fontId="6" fillId="0" borderId="47" xfId="59" applyFont="1" applyFill="1" applyBorder="1" applyAlignment="1">
      <alignment horizontal="center" vertical="center"/>
      <protection/>
    </xf>
    <xf numFmtId="0" fontId="10" fillId="0" borderId="48" xfId="58" applyFont="1" applyFill="1" applyBorder="1" applyAlignment="1">
      <alignment horizontal="left" vertical="center" wrapText="1"/>
      <protection/>
    </xf>
    <xf numFmtId="181" fontId="6" fillId="0" borderId="16" xfId="59" applyNumberFormat="1" applyFont="1" applyFill="1" applyBorder="1" applyAlignment="1">
      <alignment horizontal="center" vertical="center"/>
      <protection/>
    </xf>
    <xf numFmtId="181" fontId="6" fillId="0" borderId="19" xfId="59" applyNumberFormat="1" applyFont="1" applyFill="1" applyBorder="1" applyAlignment="1">
      <alignment horizontal="center" vertical="center"/>
      <protection/>
    </xf>
    <xf numFmtId="0" fontId="40" fillId="0" borderId="48" xfId="59" applyFont="1" applyFill="1" applyBorder="1" applyAlignment="1">
      <alignment horizontal="center" vertical="center" wrapText="1"/>
      <protection/>
    </xf>
    <xf numFmtId="0" fontId="40" fillId="0" borderId="10" xfId="59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6" fillId="0" borderId="16" xfId="59" applyFont="1" applyFill="1" applyBorder="1" applyAlignment="1">
      <alignment horizontal="center" vertical="center"/>
      <protection/>
    </xf>
    <xf numFmtId="0" fontId="6" fillId="0" borderId="19" xfId="59" applyFont="1" applyFill="1" applyBorder="1" applyAlignment="1">
      <alignment horizontal="center" vertical="center"/>
      <protection/>
    </xf>
    <xf numFmtId="0" fontId="39" fillId="0" borderId="0" xfId="60" applyFont="1" applyAlignment="1">
      <alignment horizontal="center"/>
      <protection/>
    </xf>
    <xf numFmtId="0" fontId="39" fillId="0" borderId="10" xfId="59" applyFont="1" applyFill="1" applyBorder="1" applyAlignment="1">
      <alignment horizontal="center" vertical="top" wrapText="1"/>
      <protection/>
    </xf>
    <xf numFmtId="0" fontId="6" fillId="0" borderId="17" xfId="59" applyFont="1" applyFill="1" applyBorder="1" applyAlignment="1">
      <alignment horizontal="center" vertical="center"/>
      <protection/>
    </xf>
    <xf numFmtId="1" fontId="15" fillId="0" borderId="49" xfId="61" applyNumberFormat="1" applyFont="1" applyFill="1" applyBorder="1" applyAlignment="1" applyProtection="1">
      <alignment horizontal="center" vertical="center" wrapText="1"/>
      <protection/>
    </xf>
    <xf numFmtId="1" fontId="15" fillId="0" borderId="20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6" fillId="0" borderId="17" xfId="61" applyNumberFormat="1" applyFont="1" applyFill="1" applyBorder="1" applyAlignment="1" applyProtection="1">
      <alignment horizontal="center" vertical="center" wrapText="1"/>
      <protection/>
    </xf>
    <xf numFmtId="1" fontId="12" fillId="0" borderId="17" xfId="61" applyNumberFormat="1" applyFont="1" applyFill="1" applyBorder="1" applyAlignment="1" applyProtection="1">
      <alignment horizontal="center" vertical="center" wrapText="1"/>
      <protection/>
    </xf>
    <xf numFmtId="1" fontId="12" fillId="0" borderId="49" xfId="61" applyNumberFormat="1" applyFont="1" applyFill="1" applyBorder="1" applyAlignment="1" applyProtection="1">
      <alignment horizontal="center" vertical="center" wrapText="1"/>
      <protection/>
    </xf>
    <xf numFmtId="1" fontId="12" fillId="0" borderId="20" xfId="61" applyNumberFormat="1" applyFont="1" applyFill="1" applyBorder="1" applyAlignment="1" applyProtection="1">
      <alignment horizontal="center" vertical="center" wrapText="1"/>
      <protection/>
    </xf>
    <xf numFmtId="1" fontId="17" fillId="0" borderId="17" xfId="61" applyNumberFormat="1" applyFont="1" applyFill="1" applyBorder="1" applyAlignment="1" applyProtection="1">
      <alignment horizontal="center" vertical="center" wrapText="1"/>
      <protection/>
    </xf>
    <xf numFmtId="1" fontId="12" fillId="0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19" xfId="61" applyNumberFormat="1" applyFont="1" applyFill="1" applyBorder="1" applyAlignment="1" applyProtection="1">
      <alignment horizontal="center" vertical="center" wrapText="1"/>
      <protection/>
    </xf>
    <xf numFmtId="1" fontId="13" fillId="0" borderId="50" xfId="61" applyNumberFormat="1" applyFont="1" applyFill="1" applyBorder="1" applyAlignment="1" applyProtection="1">
      <alignment horizontal="center" vertical="center" wrapText="1"/>
      <protection/>
    </xf>
    <xf numFmtId="1" fontId="13" fillId="0" borderId="48" xfId="61" applyNumberFormat="1" applyFont="1" applyFill="1" applyBorder="1" applyAlignment="1" applyProtection="1">
      <alignment horizontal="center" vertical="center" wrapText="1"/>
      <protection/>
    </xf>
    <xf numFmtId="1" fontId="13" fillId="0" borderId="51" xfId="61" applyNumberFormat="1" applyFont="1" applyFill="1" applyBorder="1" applyAlignment="1" applyProtection="1">
      <alignment horizontal="center" vertical="center" wrapText="1"/>
      <protection/>
    </xf>
    <xf numFmtId="1" fontId="13" fillId="0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52" xfId="61" applyNumberFormat="1" applyFont="1" applyFill="1" applyBorder="1" applyAlignment="1" applyProtection="1">
      <alignment horizontal="center" vertical="center" wrapText="1"/>
      <protection/>
    </xf>
    <xf numFmtId="1" fontId="13" fillId="0" borderId="14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47" xfId="61" applyNumberFormat="1" applyFont="1" applyFill="1" applyBorder="1" applyAlignment="1" applyProtection="1">
      <alignment horizontal="center" vertical="center" wrapText="1"/>
      <protection/>
    </xf>
    <xf numFmtId="1" fontId="13" fillId="0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15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49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52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47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50" xfId="61" applyNumberFormat="1" applyFont="1" applyFill="1" applyBorder="1" applyAlignment="1" applyProtection="1">
      <alignment horizontal="center" vertical="center" wrapText="1"/>
      <protection/>
    </xf>
    <xf numFmtId="1" fontId="14" fillId="0" borderId="48" xfId="61" applyNumberFormat="1" applyFont="1" applyFill="1" applyBorder="1" applyAlignment="1" applyProtection="1">
      <alignment horizontal="center" vertical="center" wrapText="1"/>
      <protection/>
    </xf>
    <xf numFmtId="1" fontId="14" fillId="0" borderId="51" xfId="61" applyNumberFormat="1" applyFont="1" applyFill="1" applyBorder="1" applyAlignment="1" applyProtection="1">
      <alignment horizontal="center" vertical="center" wrapText="1"/>
      <protection/>
    </xf>
    <xf numFmtId="1" fontId="14" fillId="0" borderId="13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4" fillId="0" borderId="52" xfId="61" applyNumberFormat="1" applyFont="1" applyFill="1" applyBorder="1" applyAlignment="1" applyProtection="1">
      <alignment horizontal="center" vertical="center" wrapText="1"/>
      <protection/>
    </xf>
    <xf numFmtId="1" fontId="14" fillId="0" borderId="14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47" xfId="61" applyNumberFormat="1" applyFont="1" applyFill="1" applyBorder="1" applyAlignment="1" applyProtection="1">
      <alignment horizontal="center" vertical="center" wrapText="1"/>
      <protection/>
    </xf>
    <xf numFmtId="1" fontId="16" fillId="0" borderId="16" xfId="61" applyNumberFormat="1" applyFont="1" applyFill="1" applyBorder="1" applyAlignment="1" applyProtection="1">
      <alignment horizontal="center" vertical="center" wrapText="1"/>
      <protection/>
    </xf>
    <xf numFmtId="1" fontId="16" fillId="0" borderId="19" xfId="61" applyNumberFormat="1" applyFont="1" applyFill="1" applyBorder="1" applyAlignment="1" applyProtection="1">
      <alignment horizontal="center" vertical="center" wrapText="1"/>
      <protection/>
    </xf>
    <xf numFmtId="1" fontId="38" fillId="0" borderId="0" xfId="61" applyNumberFormat="1" applyFont="1" applyFill="1" applyAlignment="1" applyProtection="1">
      <alignment horizontal="center"/>
      <protection locked="0"/>
    </xf>
    <xf numFmtId="1" fontId="38" fillId="0" borderId="10" xfId="61" applyNumberFormat="1" applyFont="1" applyFill="1" applyBorder="1" applyAlignment="1" applyProtection="1">
      <alignment horizontal="center"/>
      <protection locked="0"/>
    </xf>
    <xf numFmtId="1" fontId="2" fillId="0" borderId="49" xfId="61" applyNumberFormat="1" applyFont="1" applyFill="1" applyBorder="1" applyAlignment="1" applyProtection="1">
      <alignment horizontal="center"/>
      <protection/>
    </xf>
    <xf numFmtId="1" fontId="2" fillId="0" borderId="53" xfId="61" applyNumberFormat="1" applyFont="1" applyFill="1" applyBorder="1" applyAlignment="1" applyProtection="1">
      <alignment horizontal="center"/>
      <protection/>
    </xf>
    <xf numFmtId="1" fontId="2" fillId="0" borderId="20" xfId="61" applyNumberFormat="1" applyFont="1" applyFill="1" applyBorder="1" applyAlignment="1" applyProtection="1">
      <alignment horizont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Форма7Н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73" zoomScaleSheetLayoutView="73" zoomScalePageLayoutView="0" workbookViewId="0" topLeftCell="A1">
      <selection activeCell="Q9" sqref="Q9"/>
    </sheetView>
  </sheetViews>
  <sheetFormatPr defaultColWidth="10.28125" defaultRowHeight="15"/>
  <cols>
    <col min="1" max="1" width="39.140625" style="96" customWidth="1"/>
    <col min="2" max="2" width="16.7109375" style="102" customWidth="1"/>
    <col min="3" max="3" width="23.8515625" style="102" customWidth="1"/>
    <col min="4" max="237" width="7.8515625" style="96" customWidth="1"/>
    <col min="238" max="238" width="39.28125" style="96" customWidth="1"/>
    <col min="239" max="16384" width="10.28125" style="96" customWidth="1"/>
  </cols>
  <sheetData>
    <row r="1" spans="1:3" ht="49.5" customHeight="1">
      <c r="A1" s="229" t="s">
        <v>165</v>
      </c>
      <c r="B1" s="229"/>
      <c r="C1" s="229"/>
    </row>
    <row r="2" spans="1:3" ht="38.25" customHeight="1" thickBot="1">
      <c r="A2" s="230" t="s">
        <v>163</v>
      </c>
      <c r="B2" s="230"/>
      <c r="C2" s="230"/>
    </row>
    <row r="3" spans="1:3" s="99" customFormat="1" ht="39" customHeight="1" thickTop="1">
      <c r="A3" s="98"/>
      <c r="B3" s="231" t="s">
        <v>94</v>
      </c>
      <c r="C3" s="232"/>
    </row>
    <row r="4" spans="1:3" s="99" customFormat="1" ht="40.5" customHeight="1" thickBot="1">
      <c r="A4" s="100"/>
      <c r="B4" s="142" t="s">
        <v>95</v>
      </c>
      <c r="C4" s="143" t="s">
        <v>9</v>
      </c>
    </row>
    <row r="5" spans="1:3" s="99" customFormat="1" ht="63" customHeight="1" thickTop="1">
      <c r="A5" s="136" t="s">
        <v>108</v>
      </c>
      <c r="B5" s="125">
        <v>527.3</v>
      </c>
      <c r="C5" s="126">
        <v>529.4</v>
      </c>
    </row>
    <row r="6" spans="1:3" s="99" customFormat="1" ht="48.75" customHeight="1">
      <c r="A6" s="137" t="s">
        <v>107</v>
      </c>
      <c r="B6" s="127">
        <v>62.6</v>
      </c>
      <c r="C6" s="128">
        <v>63.1</v>
      </c>
    </row>
    <row r="7" spans="1:3" s="99" customFormat="1" ht="57" customHeight="1">
      <c r="A7" s="138" t="s">
        <v>109</v>
      </c>
      <c r="B7" s="129">
        <v>478.5</v>
      </c>
      <c r="C7" s="130">
        <v>481.4</v>
      </c>
    </row>
    <row r="8" spans="1:3" s="99" customFormat="1" ht="54.75" customHeight="1">
      <c r="A8" s="139" t="s">
        <v>106</v>
      </c>
      <c r="B8" s="131">
        <v>56.8</v>
      </c>
      <c r="C8" s="132">
        <v>57.4</v>
      </c>
    </row>
    <row r="9" spans="1:3" s="99" customFormat="1" ht="70.5" customHeight="1">
      <c r="A9" s="140" t="s">
        <v>116</v>
      </c>
      <c r="B9" s="133">
        <v>48.8</v>
      </c>
      <c r="C9" s="134">
        <v>48</v>
      </c>
    </row>
    <row r="10" spans="1:3" s="99" customFormat="1" ht="60.75" customHeight="1">
      <c r="A10" s="141" t="s">
        <v>110</v>
      </c>
      <c r="B10" s="127">
        <v>9.3</v>
      </c>
      <c r="C10" s="135">
        <v>9.1</v>
      </c>
    </row>
    <row r="11" spans="1:3" s="103" customFormat="1" ht="15">
      <c r="A11" s="101"/>
      <c r="B11" s="101"/>
      <c r="C11" s="102"/>
    </row>
    <row r="12" spans="1:3" s="105" customFormat="1" ht="12" customHeight="1">
      <c r="A12" s="104"/>
      <c r="B12" s="104"/>
      <c r="C12" s="102"/>
    </row>
    <row r="13" ht="15">
      <c r="A13" s="106"/>
    </row>
    <row r="14" ht="15">
      <c r="A14" s="106"/>
    </row>
    <row r="15" ht="15">
      <c r="A15" s="106"/>
    </row>
    <row r="16" ht="15">
      <c r="A16" s="106"/>
    </row>
    <row r="17" ht="15">
      <c r="A17" s="106"/>
    </row>
    <row r="18" ht="15">
      <c r="A18" s="106"/>
    </row>
    <row r="19" ht="15">
      <c r="A19" s="106"/>
    </row>
    <row r="20" ht="15">
      <c r="A20" s="106"/>
    </row>
    <row r="21" ht="15">
      <c r="A21" s="106"/>
    </row>
    <row r="22" ht="15">
      <c r="A22" s="106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8.28125" defaultRowHeight="15"/>
  <cols>
    <col min="1" max="1" width="20.8515625" style="108" customWidth="1"/>
    <col min="2" max="2" width="16.421875" style="108" customWidth="1"/>
    <col min="3" max="3" width="14.421875" style="108" customWidth="1"/>
    <col min="4" max="4" width="14.00390625" style="108" customWidth="1"/>
    <col min="5" max="5" width="13.28125" style="108" customWidth="1"/>
    <col min="6" max="6" width="12.7109375" style="108" customWidth="1"/>
    <col min="7" max="7" width="12.00390625" style="108" customWidth="1"/>
    <col min="8" max="8" width="12.57421875" style="108" customWidth="1"/>
    <col min="9" max="9" width="13.7109375" style="108" customWidth="1"/>
    <col min="10" max="10" width="9.140625" style="109" customWidth="1"/>
    <col min="11" max="252" width="9.140625" style="108" customWidth="1"/>
    <col min="253" max="253" width="18.57421875" style="108" customWidth="1"/>
    <col min="254" max="254" width="11.57421875" style="108" customWidth="1"/>
    <col min="255" max="255" width="11.00390625" style="108" customWidth="1"/>
    <col min="256" max="16384" width="8.28125" style="108" customWidth="1"/>
  </cols>
  <sheetData>
    <row r="1" spans="1:9" s="107" customFormat="1" ht="18" customHeight="1">
      <c r="A1" s="235" t="s">
        <v>96</v>
      </c>
      <c r="B1" s="235"/>
      <c r="C1" s="235"/>
      <c r="D1" s="235"/>
      <c r="E1" s="235"/>
      <c r="F1" s="235"/>
      <c r="G1" s="235"/>
      <c r="H1" s="235"/>
      <c r="I1" s="235"/>
    </row>
    <row r="2" spans="1:9" s="107" customFormat="1" ht="15.75" customHeight="1">
      <c r="A2" s="235" t="s">
        <v>97</v>
      </c>
      <c r="B2" s="235"/>
      <c r="C2" s="235"/>
      <c r="D2" s="235"/>
      <c r="E2" s="235"/>
      <c r="F2" s="235"/>
      <c r="G2" s="235"/>
      <c r="H2" s="235"/>
      <c r="I2" s="235"/>
    </row>
    <row r="3" spans="1:9" s="107" customFormat="1" ht="14.25" customHeight="1">
      <c r="A3" s="236" t="s">
        <v>98</v>
      </c>
      <c r="B3" s="236"/>
      <c r="C3" s="236"/>
      <c r="D3" s="236"/>
      <c r="E3" s="236"/>
      <c r="F3" s="236"/>
      <c r="G3" s="236"/>
      <c r="H3" s="236"/>
      <c r="I3" s="236"/>
    </row>
    <row r="4" spans="1:9" s="107" customFormat="1" ht="9" customHeight="1" hidden="1">
      <c r="A4" s="236"/>
      <c r="B4" s="236"/>
      <c r="C4" s="236"/>
      <c r="D4" s="236"/>
      <c r="E4" s="236"/>
      <c r="F4" s="236"/>
      <c r="G4" s="236"/>
      <c r="H4" s="236"/>
      <c r="I4" s="236"/>
    </row>
    <row r="5" spans="1:9" ht="18" customHeight="1">
      <c r="A5" s="97" t="s">
        <v>93</v>
      </c>
      <c r="F5" s="237"/>
      <c r="G5" s="237"/>
      <c r="H5" s="237"/>
      <c r="I5" s="237"/>
    </row>
    <row r="6" spans="1:9" s="110" customFormat="1" ht="16.5" customHeight="1">
      <c r="A6" s="238"/>
      <c r="B6" s="233" t="s">
        <v>99</v>
      </c>
      <c r="C6" s="233"/>
      <c r="D6" s="233" t="s">
        <v>100</v>
      </c>
      <c r="E6" s="233"/>
      <c r="F6" s="233" t="s">
        <v>101</v>
      </c>
      <c r="G6" s="233"/>
      <c r="H6" s="233" t="s">
        <v>102</v>
      </c>
      <c r="I6" s="233"/>
    </row>
    <row r="7" spans="1:9" s="111" customFormat="1" ht="27.75" customHeight="1">
      <c r="A7" s="238"/>
      <c r="B7" s="124" t="s">
        <v>2</v>
      </c>
      <c r="C7" s="124" t="s">
        <v>9</v>
      </c>
      <c r="D7" s="124" t="s">
        <v>2</v>
      </c>
      <c r="E7" s="124" t="s">
        <v>9</v>
      </c>
      <c r="F7" s="124" t="s">
        <v>2</v>
      </c>
      <c r="G7" s="124" t="s">
        <v>9</v>
      </c>
      <c r="H7" s="124" t="s">
        <v>2</v>
      </c>
      <c r="I7" s="124" t="s">
        <v>9</v>
      </c>
    </row>
    <row r="8" spans="1:9" s="110" customFormat="1" ht="12.75" customHeight="1">
      <c r="A8" s="112"/>
      <c r="B8" s="234" t="s">
        <v>103</v>
      </c>
      <c r="C8" s="234"/>
      <c r="D8" s="234" t="s">
        <v>104</v>
      </c>
      <c r="E8" s="234"/>
      <c r="F8" s="234" t="s">
        <v>103</v>
      </c>
      <c r="G8" s="234"/>
      <c r="H8" s="234" t="s">
        <v>104</v>
      </c>
      <c r="I8" s="234"/>
    </row>
    <row r="9" spans="1:9" s="117" customFormat="1" ht="18" customHeight="1">
      <c r="A9" s="113" t="s">
        <v>37</v>
      </c>
      <c r="B9" s="114">
        <f>SUM(B10:B34)</f>
        <v>16239.300000000001</v>
      </c>
      <c r="C9" s="115">
        <f>SUM(C10:C34)</f>
        <v>16120.9</v>
      </c>
      <c r="D9" s="116">
        <v>56.2</v>
      </c>
      <c r="E9" s="116">
        <v>56</v>
      </c>
      <c r="F9" s="115">
        <f>SUM(F10:F34)</f>
        <v>1691.5</v>
      </c>
      <c r="G9" s="115">
        <f>SUM(G10:G34)</f>
        <v>1709.6999999999998</v>
      </c>
      <c r="H9" s="116">
        <v>9.4</v>
      </c>
      <c r="I9" s="116">
        <v>9.6</v>
      </c>
    </row>
    <row r="10" spans="1:9" ht="15.75" customHeight="1">
      <c r="A10" s="118" t="s">
        <v>38</v>
      </c>
      <c r="B10" s="119">
        <v>661.6</v>
      </c>
      <c r="C10" s="119">
        <v>647.7</v>
      </c>
      <c r="D10" s="119">
        <v>56.9</v>
      </c>
      <c r="E10" s="119">
        <v>55.9</v>
      </c>
      <c r="F10" s="120">
        <v>78.2</v>
      </c>
      <c r="G10" s="120">
        <v>79.1</v>
      </c>
      <c r="H10" s="119">
        <v>10.6</v>
      </c>
      <c r="I10" s="119">
        <v>10.9</v>
      </c>
    </row>
    <row r="11" spans="1:9" ht="15.75" customHeight="1">
      <c r="A11" s="118" t="s">
        <v>39</v>
      </c>
      <c r="B11" s="119">
        <v>376.4</v>
      </c>
      <c r="C11" s="119">
        <v>365.8</v>
      </c>
      <c r="D11" s="119">
        <v>50.3</v>
      </c>
      <c r="E11" s="119">
        <v>48.8</v>
      </c>
      <c r="F11" s="120">
        <v>51.2</v>
      </c>
      <c r="G11" s="120">
        <v>53</v>
      </c>
      <c r="H11" s="119">
        <v>12</v>
      </c>
      <c r="I11" s="119">
        <v>12.7</v>
      </c>
    </row>
    <row r="12" spans="1:9" ht="15.75" customHeight="1">
      <c r="A12" s="118" t="s">
        <v>40</v>
      </c>
      <c r="B12" s="119">
        <v>1423</v>
      </c>
      <c r="C12" s="119">
        <v>1388.1</v>
      </c>
      <c r="D12" s="119">
        <v>59</v>
      </c>
      <c r="E12" s="119">
        <v>57.9</v>
      </c>
      <c r="F12" s="120">
        <v>124.1</v>
      </c>
      <c r="G12" s="120">
        <v>128</v>
      </c>
      <c r="H12" s="119">
        <v>8</v>
      </c>
      <c r="I12" s="119">
        <v>8.4</v>
      </c>
    </row>
    <row r="13" spans="1:9" ht="15.75" customHeight="1">
      <c r="A13" s="118" t="s">
        <v>41</v>
      </c>
      <c r="B13" s="119">
        <v>747.7</v>
      </c>
      <c r="C13" s="119">
        <v>734.9</v>
      </c>
      <c r="D13" s="119">
        <v>50</v>
      </c>
      <c r="E13" s="119">
        <v>49.5</v>
      </c>
      <c r="F13" s="120">
        <v>124.2</v>
      </c>
      <c r="G13" s="120">
        <v>125</v>
      </c>
      <c r="H13" s="119">
        <v>14.2</v>
      </c>
      <c r="I13" s="119">
        <v>14.5</v>
      </c>
    </row>
    <row r="14" spans="1:9" ht="15.75" customHeight="1">
      <c r="A14" s="118" t="s">
        <v>42</v>
      </c>
      <c r="B14" s="119">
        <v>499.6</v>
      </c>
      <c r="C14" s="119">
        <v>499.9</v>
      </c>
      <c r="D14" s="119">
        <v>55.1</v>
      </c>
      <c r="E14" s="119">
        <v>55.3</v>
      </c>
      <c r="F14" s="120">
        <v>67.6</v>
      </c>
      <c r="G14" s="120">
        <v>63.5</v>
      </c>
      <c r="H14" s="119">
        <v>11.9</v>
      </c>
      <c r="I14" s="119">
        <v>11.3</v>
      </c>
    </row>
    <row r="15" spans="1:9" ht="15.75" customHeight="1">
      <c r="A15" s="118" t="s">
        <v>43</v>
      </c>
      <c r="B15" s="119">
        <v>505</v>
      </c>
      <c r="C15" s="119">
        <v>500</v>
      </c>
      <c r="D15" s="119">
        <v>54.7</v>
      </c>
      <c r="E15" s="119">
        <v>54.2</v>
      </c>
      <c r="F15" s="120">
        <v>54.4</v>
      </c>
      <c r="G15" s="120">
        <v>55.1</v>
      </c>
      <c r="H15" s="119">
        <v>9.7</v>
      </c>
      <c r="I15" s="119">
        <v>9.9</v>
      </c>
    </row>
    <row r="16" spans="1:9" ht="15.75" customHeight="1">
      <c r="A16" s="118" t="s">
        <v>44</v>
      </c>
      <c r="B16" s="119">
        <v>740.9</v>
      </c>
      <c r="C16" s="119">
        <v>724.3</v>
      </c>
      <c r="D16" s="119">
        <v>56.4</v>
      </c>
      <c r="E16" s="119">
        <v>55.5</v>
      </c>
      <c r="F16" s="120">
        <v>80.2</v>
      </c>
      <c r="G16" s="120">
        <v>86.4</v>
      </c>
      <c r="H16" s="119">
        <v>9.8</v>
      </c>
      <c r="I16" s="119">
        <v>10.7</v>
      </c>
    </row>
    <row r="17" spans="1:9" ht="15.75" customHeight="1">
      <c r="A17" s="118" t="s">
        <v>45</v>
      </c>
      <c r="B17" s="119">
        <v>543</v>
      </c>
      <c r="C17" s="119">
        <v>546.3</v>
      </c>
      <c r="D17" s="119">
        <v>53.3</v>
      </c>
      <c r="E17" s="119">
        <v>53.7</v>
      </c>
      <c r="F17" s="120">
        <v>53.6</v>
      </c>
      <c r="G17" s="120">
        <v>52.7</v>
      </c>
      <c r="H17" s="119">
        <v>9</v>
      </c>
      <c r="I17" s="119">
        <v>8.8</v>
      </c>
    </row>
    <row r="18" spans="1:9" ht="15.75" customHeight="1">
      <c r="A18" s="118" t="s">
        <v>105</v>
      </c>
      <c r="B18" s="119">
        <v>740.6</v>
      </c>
      <c r="C18" s="119">
        <v>744.5</v>
      </c>
      <c r="D18" s="119">
        <v>58.1</v>
      </c>
      <c r="E18" s="119">
        <v>58.3</v>
      </c>
      <c r="F18" s="120">
        <v>52.4</v>
      </c>
      <c r="G18" s="120">
        <v>51</v>
      </c>
      <c r="H18" s="119">
        <v>6.6</v>
      </c>
      <c r="I18" s="119">
        <v>6.4</v>
      </c>
    </row>
    <row r="19" spans="1:9" ht="15.75" customHeight="1">
      <c r="A19" s="118" t="s">
        <v>46</v>
      </c>
      <c r="B19" s="119">
        <v>377.3</v>
      </c>
      <c r="C19" s="119">
        <v>378.8</v>
      </c>
      <c r="D19" s="119">
        <v>53.1</v>
      </c>
      <c r="E19" s="119">
        <v>53.6</v>
      </c>
      <c r="F19" s="120">
        <v>53.1</v>
      </c>
      <c r="G19" s="120">
        <v>52.4</v>
      </c>
      <c r="H19" s="119">
        <v>12.3</v>
      </c>
      <c r="I19" s="119">
        <v>12.2</v>
      </c>
    </row>
    <row r="20" spans="1:9" ht="15.75" customHeight="1">
      <c r="A20" s="118" t="s">
        <v>47</v>
      </c>
      <c r="B20" s="119">
        <v>296.1</v>
      </c>
      <c r="C20" s="119">
        <v>292.5</v>
      </c>
      <c r="D20" s="119">
        <v>55.1</v>
      </c>
      <c r="E20" s="119">
        <v>54.7</v>
      </c>
      <c r="F20" s="120">
        <v>58</v>
      </c>
      <c r="G20" s="120">
        <v>58.3</v>
      </c>
      <c r="H20" s="119">
        <v>16.4</v>
      </c>
      <c r="I20" s="119">
        <v>16.6</v>
      </c>
    </row>
    <row r="21" spans="1:9" ht="15.75" customHeight="1">
      <c r="A21" s="118" t="s">
        <v>48</v>
      </c>
      <c r="B21" s="119">
        <v>1036.7</v>
      </c>
      <c r="C21" s="119">
        <v>1041.1</v>
      </c>
      <c r="D21" s="119">
        <v>55.4</v>
      </c>
      <c r="E21" s="119">
        <v>55.7</v>
      </c>
      <c r="F21" s="120">
        <v>91.9</v>
      </c>
      <c r="G21" s="120">
        <v>89.5</v>
      </c>
      <c r="H21" s="119">
        <v>8.1</v>
      </c>
      <c r="I21" s="119">
        <v>7.9</v>
      </c>
    </row>
    <row r="22" spans="1:9" ht="15.75" customHeight="1">
      <c r="A22" s="118" t="s">
        <v>49</v>
      </c>
      <c r="B22" s="119">
        <v>502.6</v>
      </c>
      <c r="C22" s="119">
        <v>494</v>
      </c>
      <c r="D22" s="119">
        <v>58</v>
      </c>
      <c r="E22" s="119">
        <v>57.3</v>
      </c>
      <c r="F22" s="120">
        <v>55.1</v>
      </c>
      <c r="G22" s="120">
        <v>57</v>
      </c>
      <c r="H22" s="119">
        <v>9.9</v>
      </c>
      <c r="I22" s="119">
        <v>10.3</v>
      </c>
    </row>
    <row r="23" spans="1:9" ht="15.75" customHeight="1">
      <c r="A23" s="118" t="s">
        <v>50</v>
      </c>
      <c r="B23" s="119">
        <v>1013.2</v>
      </c>
      <c r="C23" s="119">
        <v>988.9</v>
      </c>
      <c r="D23" s="119">
        <v>57.4</v>
      </c>
      <c r="E23" s="119">
        <v>56.2</v>
      </c>
      <c r="F23" s="120">
        <v>62.3</v>
      </c>
      <c r="G23" s="120">
        <v>75.7</v>
      </c>
      <c r="H23" s="119">
        <v>5.8</v>
      </c>
      <c r="I23" s="119">
        <v>7.1</v>
      </c>
    </row>
    <row r="24" spans="1:9" ht="15.75" customHeight="1">
      <c r="A24" s="118" t="s">
        <v>51</v>
      </c>
      <c r="B24" s="119">
        <v>563</v>
      </c>
      <c r="C24" s="119">
        <v>571.9</v>
      </c>
      <c r="D24" s="119">
        <v>52.6</v>
      </c>
      <c r="E24" s="119">
        <v>53.7</v>
      </c>
      <c r="F24" s="120">
        <v>84.6</v>
      </c>
      <c r="G24" s="120">
        <v>77.8</v>
      </c>
      <c r="H24" s="119">
        <v>13.1</v>
      </c>
      <c r="I24" s="119">
        <v>12</v>
      </c>
    </row>
    <row r="25" spans="1:9" ht="15.75" customHeight="1">
      <c r="A25" s="118" t="s">
        <v>52</v>
      </c>
      <c r="B25" s="119">
        <v>479</v>
      </c>
      <c r="C25" s="119">
        <v>463.8</v>
      </c>
      <c r="D25" s="119">
        <v>57.5</v>
      </c>
      <c r="E25" s="119">
        <v>55.5</v>
      </c>
      <c r="F25" s="120">
        <v>59</v>
      </c>
      <c r="G25" s="120">
        <v>59.3</v>
      </c>
      <c r="H25" s="119">
        <v>11</v>
      </c>
      <c r="I25" s="119">
        <v>11.3</v>
      </c>
    </row>
    <row r="26" spans="1:9" ht="15.75" customHeight="1">
      <c r="A26" s="118" t="s">
        <v>53</v>
      </c>
      <c r="B26" s="119">
        <v>469.2</v>
      </c>
      <c r="C26" s="119">
        <v>470.9</v>
      </c>
      <c r="D26" s="119">
        <v>55.7</v>
      </c>
      <c r="E26" s="119">
        <v>56.1</v>
      </c>
      <c r="F26" s="120">
        <v>49.2</v>
      </c>
      <c r="G26" s="120">
        <v>48.5</v>
      </c>
      <c r="H26" s="119">
        <v>9.5</v>
      </c>
      <c r="I26" s="119">
        <v>9.3</v>
      </c>
    </row>
    <row r="27" spans="1:9" ht="15.75" customHeight="1">
      <c r="A27" s="118" t="s">
        <v>54</v>
      </c>
      <c r="B27" s="119">
        <v>404.9</v>
      </c>
      <c r="C27" s="119">
        <v>397.6</v>
      </c>
      <c r="D27" s="119">
        <v>51.6</v>
      </c>
      <c r="E27" s="119">
        <v>50.8</v>
      </c>
      <c r="F27" s="120">
        <v>51.8</v>
      </c>
      <c r="G27" s="120">
        <v>55.6</v>
      </c>
      <c r="H27" s="119">
        <v>11.3</v>
      </c>
      <c r="I27" s="119">
        <v>12.3</v>
      </c>
    </row>
    <row r="28" spans="1:9" ht="15.75" customHeight="1">
      <c r="A28" s="118" t="s">
        <v>55</v>
      </c>
      <c r="B28" s="119">
        <v>1234.8</v>
      </c>
      <c r="C28" s="119">
        <v>1245</v>
      </c>
      <c r="D28" s="119">
        <v>59.7</v>
      </c>
      <c r="E28" s="119">
        <v>60.5</v>
      </c>
      <c r="F28" s="120">
        <v>82.7</v>
      </c>
      <c r="G28" s="120">
        <v>81.3</v>
      </c>
      <c r="H28" s="119">
        <v>6.3</v>
      </c>
      <c r="I28" s="119">
        <v>6.1</v>
      </c>
    </row>
    <row r="29" spans="1:9" ht="15.75" customHeight="1">
      <c r="A29" s="118" t="s">
        <v>56</v>
      </c>
      <c r="B29" s="119">
        <v>434.1</v>
      </c>
      <c r="C29" s="119">
        <v>438.7</v>
      </c>
      <c r="D29" s="119">
        <v>54.9</v>
      </c>
      <c r="E29" s="119">
        <v>55.7</v>
      </c>
      <c r="F29" s="120">
        <v>60</v>
      </c>
      <c r="G29" s="120">
        <v>56.2</v>
      </c>
      <c r="H29" s="119">
        <v>12.1</v>
      </c>
      <c r="I29" s="119">
        <v>11.4</v>
      </c>
    </row>
    <row r="30" spans="1:9" ht="15.75" customHeight="1">
      <c r="A30" s="118" t="s">
        <v>57</v>
      </c>
      <c r="B30" s="119">
        <v>512.8</v>
      </c>
      <c r="C30" s="119">
        <v>515.9</v>
      </c>
      <c r="D30" s="119">
        <v>54.2</v>
      </c>
      <c r="E30" s="119">
        <v>54.7</v>
      </c>
      <c r="F30" s="120">
        <v>53.8</v>
      </c>
      <c r="G30" s="120">
        <v>53.5</v>
      </c>
      <c r="H30" s="119">
        <v>9.5</v>
      </c>
      <c r="I30" s="119">
        <v>9.4</v>
      </c>
    </row>
    <row r="31" spans="1:9" ht="15.75" customHeight="1">
      <c r="A31" s="118" t="s">
        <v>58</v>
      </c>
      <c r="B31" s="119">
        <v>512.1</v>
      </c>
      <c r="C31" s="119">
        <v>513.5</v>
      </c>
      <c r="D31" s="119">
        <v>55.7</v>
      </c>
      <c r="E31" s="119">
        <v>56.2</v>
      </c>
      <c r="F31" s="120">
        <v>60.5</v>
      </c>
      <c r="G31" s="120">
        <v>59.5</v>
      </c>
      <c r="H31" s="119">
        <v>10.6</v>
      </c>
      <c r="I31" s="119">
        <v>10.4</v>
      </c>
    </row>
    <row r="32" spans="1:9" ht="15.75" customHeight="1">
      <c r="A32" s="118" t="s">
        <v>59</v>
      </c>
      <c r="B32" s="119">
        <v>376.7</v>
      </c>
      <c r="C32" s="119">
        <v>380.5</v>
      </c>
      <c r="D32" s="119">
        <v>56.3</v>
      </c>
      <c r="E32" s="119">
        <v>56.8</v>
      </c>
      <c r="F32" s="120">
        <v>35.8</v>
      </c>
      <c r="G32" s="120">
        <v>35.3</v>
      </c>
      <c r="H32" s="119">
        <v>8.7</v>
      </c>
      <c r="I32" s="119">
        <v>8.5</v>
      </c>
    </row>
    <row r="33" spans="1:9" ht="15.75" customHeight="1">
      <c r="A33" s="118" t="s">
        <v>60</v>
      </c>
      <c r="B33" s="119">
        <v>421.8</v>
      </c>
      <c r="C33" s="119">
        <v>423.7</v>
      </c>
      <c r="D33" s="119">
        <v>55.2</v>
      </c>
      <c r="E33" s="119">
        <v>55.8</v>
      </c>
      <c r="F33" s="120">
        <v>55.9</v>
      </c>
      <c r="G33" s="120">
        <v>54.2</v>
      </c>
      <c r="H33" s="119">
        <v>11.7</v>
      </c>
      <c r="I33" s="119">
        <v>11.3</v>
      </c>
    </row>
    <row r="34" spans="1:9" ht="15.75" customHeight="1">
      <c r="A34" s="118" t="s">
        <v>61</v>
      </c>
      <c r="B34" s="119">
        <v>1367.2</v>
      </c>
      <c r="C34" s="119">
        <v>1352.6</v>
      </c>
      <c r="D34" s="119">
        <v>62.4</v>
      </c>
      <c r="E34" s="119">
        <v>61.6</v>
      </c>
      <c r="F34" s="120">
        <v>91.9</v>
      </c>
      <c r="G34" s="120">
        <v>101.8</v>
      </c>
      <c r="H34" s="119">
        <v>6.3</v>
      </c>
      <c r="I34" s="119">
        <v>7</v>
      </c>
    </row>
    <row r="35" spans="1:9" ht="15.75">
      <c r="A35" s="121"/>
      <c r="B35" s="122"/>
      <c r="C35" s="123"/>
      <c r="D35" s="121"/>
      <c r="E35" s="121"/>
      <c r="F35" s="121"/>
      <c r="G35" s="121"/>
      <c r="H35" s="121"/>
      <c r="I35" s="121"/>
    </row>
    <row r="36" spans="1:9" ht="15">
      <c r="A36" s="121"/>
      <c r="C36" s="121"/>
      <c r="D36" s="121"/>
      <c r="E36" s="121"/>
      <c r="F36" s="121"/>
      <c r="G36" s="121"/>
      <c r="H36" s="121"/>
      <c r="I36" s="121"/>
    </row>
    <row r="37" spans="1:9" ht="12.75">
      <c r="A37" s="122"/>
      <c r="C37" s="122"/>
      <c r="D37" s="122"/>
      <c r="E37" s="122"/>
      <c r="F37" s="122"/>
      <c r="G37" s="122"/>
      <c r="H37" s="122"/>
      <c r="I37" s="122"/>
    </row>
    <row r="38" spans="1:9" ht="12.75">
      <c r="A38" s="122"/>
      <c r="C38" s="122"/>
      <c r="D38" s="122"/>
      <c r="E38" s="122"/>
      <c r="F38" s="122"/>
      <c r="G38" s="122"/>
      <c r="H38" s="122"/>
      <c r="I38" s="122"/>
    </row>
  </sheetData>
  <sheetProtection/>
  <mergeCells count="14"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  <mergeCell ref="B8:C8"/>
    <mergeCell ref="D8:E8"/>
    <mergeCell ref="F8:G8"/>
    <mergeCell ref="H8:I8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7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M17" sqref="M17"/>
    </sheetView>
  </sheetViews>
  <sheetFormatPr defaultColWidth="9.140625" defaultRowHeight="15"/>
  <cols>
    <col min="1" max="1" width="1.28515625" style="170" hidden="1" customWidth="1"/>
    <col min="2" max="2" width="24.140625" style="170" customWidth="1"/>
    <col min="3" max="4" width="17.8515625" style="170" customWidth="1"/>
    <col min="5" max="5" width="17.57421875" style="170" customWidth="1"/>
    <col min="6" max="6" width="16.7109375" style="170" customWidth="1"/>
    <col min="7" max="7" width="9.140625" style="170" customWidth="1"/>
    <col min="8" max="10" width="0" style="170" hidden="1" customWidth="1"/>
    <col min="11" max="16384" width="9.140625" style="170" customWidth="1"/>
  </cols>
  <sheetData>
    <row r="1" s="144" customFormat="1" ht="10.5" customHeight="1">
      <c r="F1" s="145"/>
    </row>
    <row r="2" spans="1:6" s="146" customFormat="1" ht="51" customHeight="1">
      <c r="A2" s="239" t="s">
        <v>111</v>
      </c>
      <c r="B2" s="239"/>
      <c r="C2" s="239"/>
      <c r="D2" s="239"/>
      <c r="E2" s="239"/>
      <c r="F2" s="239"/>
    </row>
    <row r="3" spans="1:6" s="146" customFormat="1" ht="20.25" customHeight="1">
      <c r="A3" s="147"/>
      <c r="B3" s="147"/>
      <c r="C3" s="147"/>
      <c r="D3" s="147"/>
      <c r="E3" s="147"/>
      <c r="F3" s="147"/>
    </row>
    <row r="4" spans="1:6" s="146" customFormat="1" ht="16.5" customHeight="1">
      <c r="A4" s="147"/>
      <c r="B4" s="147"/>
      <c r="C4" s="147"/>
      <c r="D4" s="147"/>
      <c r="E4" s="147"/>
      <c r="F4" s="148" t="s">
        <v>112</v>
      </c>
    </row>
    <row r="5" spans="1:6" s="146" customFormat="1" ht="24.75" customHeight="1">
      <c r="A5" s="147"/>
      <c r="B5" s="240"/>
      <c r="C5" s="241" t="s">
        <v>166</v>
      </c>
      <c r="D5" s="241" t="s">
        <v>167</v>
      </c>
      <c r="E5" s="241" t="s">
        <v>113</v>
      </c>
      <c r="F5" s="241"/>
    </row>
    <row r="6" spans="1:6" s="146" customFormat="1" ht="54.75" customHeight="1">
      <c r="A6" s="149"/>
      <c r="B6" s="240"/>
      <c r="C6" s="241"/>
      <c r="D6" s="241"/>
      <c r="E6" s="150" t="s">
        <v>4</v>
      </c>
      <c r="F6" s="151" t="s">
        <v>114</v>
      </c>
    </row>
    <row r="7" spans="2:6" s="152" customFormat="1" ht="19.5" customHeight="1">
      <c r="B7" s="153" t="s">
        <v>36</v>
      </c>
      <c r="C7" s="154">
        <v>1</v>
      </c>
      <c r="D7" s="155">
        <v>2</v>
      </c>
      <c r="E7" s="154">
        <v>3</v>
      </c>
      <c r="F7" s="155">
        <v>4</v>
      </c>
    </row>
    <row r="8" spans="2:10" s="156" customFormat="1" ht="27.75" customHeight="1">
      <c r="B8" s="157" t="s">
        <v>117</v>
      </c>
      <c r="C8" s="158">
        <f>SUM(C9:C27)</f>
        <v>1531</v>
      </c>
      <c r="D8" s="158">
        <f>SUM(D9:D27)</f>
        <v>3813</v>
      </c>
      <c r="E8" s="159">
        <f>ROUND(D8/C8*100,1)</f>
        <v>249.1</v>
      </c>
      <c r="F8" s="158">
        <f aca="true" t="shared" si="0" ref="F8:F27">D8-C8</f>
        <v>2282</v>
      </c>
      <c r="I8" s="160"/>
      <c r="J8" s="160"/>
    </row>
    <row r="9" spans="2:10" s="161" customFormat="1" ht="23.25" customHeight="1">
      <c r="B9" s="162" t="s">
        <v>118</v>
      </c>
      <c r="C9" s="163">
        <v>45</v>
      </c>
      <c r="D9" s="163">
        <v>14</v>
      </c>
      <c r="E9" s="164">
        <f aca="true" t="shared" si="1" ref="E9:E27">ROUND(D9/C9*100,1)</f>
        <v>31.1</v>
      </c>
      <c r="F9" s="163">
        <f t="shared" si="0"/>
        <v>-31</v>
      </c>
      <c r="H9" s="165">
        <f>ROUND(D9/$D$8*100,1)</f>
        <v>0.4</v>
      </c>
      <c r="I9" s="166">
        <f>ROUND(C9/1000,1)</f>
        <v>0</v>
      </c>
      <c r="J9" s="166">
        <f>ROUND(D9/1000,1)</f>
        <v>0</v>
      </c>
    </row>
    <row r="10" spans="2:10" s="161" customFormat="1" ht="23.25" customHeight="1">
      <c r="B10" s="162" t="s">
        <v>119</v>
      </c>
      <c r="C10" s="163">
        <v>59</v>
      </c>
      <c r="D10" s="163">
        <v>119</v>
      </c>
      <c r="E10" s="164">
        <f t="shared" si="1"/>
        <v>201.7</v>
      </c>
      <c r="F10" s="163">
        <f t="shared" si="0"/>
        <v>60</v>
      </c>
      <c r="H10" s="165">
        <f aca="true" t="shared" si="2" ref="H10:H27">ROUND(D10/$D$8*100,1)</f>
        <v>3.1</v>
      </c>
      <c r="I10" s="166">
        <f aca="true" t="shared" si="3" ref="I10:J27">ROUND(C10/1000,1)</f>
        <v>0.1</v>
      </c>
      <c r="J10" s="166">
        <f t="shared" si="3"/>
        <v>0.1</v>
      </c>
    </row>
    <row r="11" spans="2:10" s="161" customFormat="1" ht="23.25" customHeight="1">
      <c r="B11" s="162" t="s">
        <v>120</v>
      </c>
      <c r="C11" s="163">
        <v>45</v>
      </c>
      <c r="D11" s="163">
        <v>4</v>
      </c>
      <c r="E11" s="164">
        <f t="shared" si="1"/>
        <v>8.9</v>
      </c>
      <c r="F11" s="163">
        <f t="shared" si="0"/>
        <v>-41</v>
      </c>
      <c r="H11" s="167">
        <f t="shared" si="2"/>
        <v>0.1</v>
      </c>
      <c r="I11" s="166">
        <f t="shared" si="3"/>
        <v>0</v>
      </c>
      <c r="J11" s="166">
        <f t="shared" si="3"/>
        <v>0</v>
      </c>
    </row>
    <row r="12" spans="2:10" s="161" customFormat="1" ht="23.25" customHeight="1">
      <c r="B12" s="162" t="s">
        <v>121</v>
      </c>
      <c r="C12" s="163">
        <v>76</v>
      </c>
      <c r="D12" s="163">
        <v>79</v>
      </c>
      <c r="E12" s="164">
        <f t="shared" si="1"/>
        <v>103.9</v>
      </c>
      <c r="F12" s="163">
        <f t="shared" si="0"/>
        <v>3</v>
      </c>
      <c r="H12" s="165">
        <f t="shared" si="2"/>
        <v>2.1</v>
      </c>
      <c r="I12" s="166">
        <f t="shared" si="3"/>
        <v>0.1</v>
      </c>
      <c r="J12" s="166">
        <f t="shared" si="3"/>
        <v>0.1</v>
      </c>
    </row>
    <row r="13" spans="2:10" s="161" customFormat="1" ht="23.25" customHeight="1">
      <c r="B13" s="162" t="s">
        <v>122</v>
      </c>
      <c r="C13" s="163">
        <v>53</v>
      </c>
      <c r="D13" s="163">
        <v>0</v>
      </c>
      <c r="E13" s="164">
        <f t="shared" si="1"/>
        <v>0</v>
      </c>
      <c r="F13" s="163">
        <f t="shared" si="0"/>
        <v>-53</v>
      </c>
      <c r="H13" s="167">
        <f t="shared" si="2"/>
        <v>0</v>
      </c>
      <c r="I13" s="166">
        <f t="shared" si="3"/>
        <v>0.1</v>
      </c>
      <c r="J13" s="166">
        <f t="shared" si="3"/>
        <v>0</v>
      </c>
    </row>
    <row r="14" spans="2:10" s="161" customFormat="1" ht="23.25" customHeight="1">
      <c r="B14" s="162" t="s">
        <v>123</v>
      </c>
      <c r="C14" s="163">
        <v>83</v>
      </c>
      <c r="D14" s="163">
        <v>84</v>
      </c>
      <c r="E14" s="164">
        <f t="shared" si="1"/>
        <v>101.2</v>
      </c>
      <c r="F14" s="163">
        <f t="shared" si="0"/>
        <v>1</v>
      </c>
      <c r="H14" s="165">
        <f t="shared" si="2"/>
        <v>2.2</v>
      </c>
      <c r="I14" s="166">
        <f t="shared" si="3"/>
        <v>0.1</v>
      </c>
      <c r="J14" s="166">
        <f t="shared" si="3"/>
        <v>0.1</v>
      </c>
    </row>
    <row r="15" spans="2:10" s="161" customFormat="1" ht="23.25" customHeight="1">
      <c r="B15" s="162" t="s">
        <v>124</v>
      </c>
      <c r="C15" s="163">
        <v>16</v>
      </c>
      <c r="D15" s="163">
        <v>0</v>
      </c>
      <c r="E15" s="164">
        <f t="shared" si="1"/>
        <v>0</v>
      </c>
      <c r="F15" s="163">
        <f t="shared" si="0"/>
        <v>-16</v>
      </c>
      <c r="H15" s="165">
        <f t="shared" si="2"/>
        <v>0</v>
      </c>
      <c r="I15" s="166">
        <f t="shared" si="3"/>
        <v>0</v>
      </c>
      <c r="J15" s="166">
        <f t="shared" si="3"/>
        <v>0</v>
      </c>
    </row>
    <row r="16" spans="2:10" s="161" customFormat="1" ht="23.25" customHeight="1">
      <c r="B16" s="162" t="s">
        <v>125</v>
      </c>
      <c r="C16" s="163">
        <v>77</v>
      </c>
      <c r="D16" s="163">
        <v>77</v>
      </c>
      <c r="E16" s="164">
        <f t="shared" si="1"/>
        <v>100</v>
      </c>
      <c r="F16" s="163">
        <f t="shared" si="0"/>
        <v>0</v>
      </c>
      <c r="H16" s="165">
        <f t="shared" si="2"/>
        <v>2</v>
      </c>
      <c r="I16" s="166">
        <f t="shared" si="3"/>
        <v>0.1</v>
      </c>
      <c r="J16" s="166">
        <f t="shared" si="3"/>
        <v>0.1</v>
      </c>
    </row>
    <row r="17" spans="2:10" s="161" customFormat="1" ht="23.25" customHeight="1">
      <c r="B17" s="162" t="s">
        <v>126</v>
      </c>
      <c r="C17" s="163">
        <v>11</v>
      </c>
      <c r="D17" s="163">
        <v>33</v>
      </c>
      <c r="E17" s="164">
        <f t="shared" si="1"/>
        <v>300</v>
      </c>
      <c r="F17" s="163">
        <f t="shared" si="0"/>
        <v>22</v>
      </c>
      <c r="H17" s="165">
        <f t="shared" si="2"/>
        <v>0.9</v>
      </c>
      <c r="I17" s="166">
        <f t="shared" si="3"/>
        <v>0</v>
      </c>
      <c r="J17" s="166">
        <f t="shared" si="3"/>
        <v>0</v>
      </c>
    </row>
    <row r="18" spans="2:10" s="161" customFormat="1" ht="23.25" customHeight="1">
      <c r="B18" s="162" t="s">
        <v>127</v>
      </c>
      <c r="C18" s="163">
        <v>45</v>
      </c>
      <c r="D18" s="163">
        <v>42</v>
      </c>
      <c r="E18" s="164">
        <f t="shared" si="1"/>
        <v>93.3</v>
      </c>
      <c r="F18" s="163">
        <f t="shared" si="0"/>
        <v>-3</v>
      </c>
      <c r="H18" s="165">
        <f t="shared" si="2"/>
        <v>1.1</v>
      </c>
      <c r="I18" s="166">
        <f t="shared" si="3"/>
        <v>0</v>
      </c>
      <c r="J18" s="166">
        <f t="shared" si="3"/>
        <v>0</v>
      </c>
    </row>
    <row r="19" spans="2:10" s="161" customFormat="1" ht="23.25" customHeight="1">
      <c r="B19" s="162" t="s">
        <v>128</v>
      </c>
      <c r="C19" s="163">
        <v>59</v>
      </c>
      <c r="D19" s="163">
        <v>50</v>
      </c>
      <c r="E19" s="164">
        <f t="shared" si="1"/>
        <v>84.7</v>
      </c>
      <c r="F19" s="163">
        <f t="shared" si="0"/>
        <v>-9</v>
      </c>
      <c r="H19" s="165">
        <f t="shared" si="2"/>
        <v>1.3</v>
      </c>
      <c r="I19" s="166">
        <f t="shared" si="3"/>
        <v>0.1</v>
      </c>
      <c r="J19" s="166">
        <f t="shared" si="3"/>
        <v>0.1</v>
      </c>
    </row>
    <row r="20" spans="2:10" s="161" customFormat="1" ht="23.25" customHeight="1">
      <c r="B20" s="162" t="s">
        <v>129</v>
      </c>
      <c r="C20" s="163">
        <v>42</v>
      </c>
      <c r="D20" s="163">
        <v>448</v>
      </c>
      <c r="E20" s="164">
        <f t="shared" si="1"/>
        <v>1066.7</v>
      </c>
      <c r="F20" s="163">
        <f t="shared" si="0"/>
        <v>406</v>
      </c>
      <c r="H20" s="167">
        <f t="shared" si="2"/>
        <v>11.7</v>
      </c>
      <c r="I20" s="166">
        <f t="shared" si="3"/>
        <v>0</v>
      </c>
      <c r="J20" s="166">
        <f t="shared" si="3"/>
        <v>0.4</v>
      </c>
    </row>
    <row r="21" spans="2:10" s="161" customFormat="1" ht="23.25" customHeight="1">
      <c r="B21" s="162" t="s">
        <v>130</v>
      </c>
      <c r="C21" s="163">
        <v>12</v>
      </c>
      <c r="D21" s="163">
        <v>14</v>
      </c>
      <c r="E21" s="164">
        <f t="shared" si="1"/>
        <v>116.7</v>
      </c>
      <c r="F21" s="163">
        <f t="shared" si="0"/>
        <v>2</v>
      </c>
      <c r="H21" s="167">
        <f t="shared" si="2"/>
        <v>0.4</v>
      </c>
      <c r="I21" s="166">
        <f t="shared" si="3"/>
        <v>0</v>
      </c>
      <c r="J21" s="166">
        <f t="shared" si="3"/>
        <v>0</v>
      </c>
    </row>
    <row r="22" spans="2:10" s="161" customFormat="1" ht="23.25" customHeight="1">
      <c r="B22" s="162" t="s">
        <v>131</v>
      </c>
      <c r="C22" s="163">
        <v>346</v>
      </c>
      <c r="D22" s="163">
        <v>2427</v>
      </c>
      <c r="E22" s="164">
        <f t="shared" si="1"/>
        <v>701.4</v>
      </c>
      <c r="F22" s="163">
        <f t="shared" si="0"/>
        <v>2081</v>
      </c>
      <c r="H22" s="167">
        <f t="shared" si="2"/>
        <v>63.7</v>
      </c>
      <c r="I22" s="166">
        <f t="shared" si="3"/>
        <v>0.3</v>
      </c>
      <c r="J22" s="166">
        <f t="shared" si="3"/>
        <v>2.4</v>
      </c>
    </row>
    <row r="23" spans="2:10" s="161" customFormat="1" ht="23.25" customHeight="1">
      <c r="B23" s="162" t="s">
        <v>132</v>
      </c>
      <c r="C23" s="163">
        <v>121</v>
      </c>
      <c r="D23" s="163">
        <v>65</v>
      </c>
      <c r="E23" s="164">
        <f t="shared" si="1"/>
        <v>53.7</v>
      </c>
      <c r="F23" s="163">
        <f t="shared" si="0"/>
        <v>-56</v>
      </c>
      <c r="H23" s="165">
        <f t="shared" si="2"/>
        <v>1.7</v>
      </c>
      <c r="I23" s="166">
        <f t="shared" si="3"/>
        <v>0.1</v>
      </c>
      <c r="J23" s="166">
        <f t="shared" si="3"/>
        <v>0.1</v>
      </c>
    </row>
    <row r="24" spans="2:10" s="161" customFormat="1" ht="23.25" customHeight="1">
      <c r="B24" s="162" t="s">
        <v>133</v>
      </c>
      <c r="C24" s="168">
        <v>122</v>
      </c>
      <c r="D24" s="168">
        <v>237</v>
      </c>
      <c r="E24" s="169">
        <f t="shared" si="1"/>
        <v>194.3</v>
      </c>
      <c r="F24" s="163">
        <f t="shared" si="0"/>
        <v>115</v>
      </c>
      <c r="H24" s="165">
        <f t="shared" si="2"/>
        <v>6.2</v>
      </c>
      <c r="I24" s="166">
        <f t="shared" si="3"/>
        <v>0.1</v>
      </c>
      <c r="J24" s="166">
        <f t="shared" si="3"/>
        <v>0.2</v>
      </c>
    </row>
    <row r="25" spans="2:10" s="161" customFormat="1" ht="23.25" customHeight="1">
      <c r="B25" s="162" t="s">
        <v>134</v>
      </c>
      <c r="C25" s="163">
        <v>122</v>
      </c>
      <c r="D25" s="163">
        <v>0</v>
      </c>
      <c r="E25" s="164">
        <f t="shared" si="1"/>
        <v>0</v>
      </c>
      <c r="F25" s="163">
        <f t="shared" si="0"/>
        <v>-122</v>
      </c>
      <c r="H25" s="165">
        <f t="shared" si="2"/>
        <v>0</v>
      </c>
      <c r="I25" s="166">
        <f t="shared" si="3"/>
        <v>0.1</v>
      </c>
      <c r="J25" s="166">
        <f t="shared" si="3"/>
        <v>0</v>
      </c>
    </row>
    <row r="26" spans="2:10" s="161" customFormat="1" ht="23.25" customHeight="1">
      <c r="B26" s="162" t="s">
        <v>135</v>
      </c>
      <c r="C26" s="163">
        <v>96</v>
      </c>
      <c r="D26" s="163">
        <v>10</v>
      </c>
      <c r="E26" s="164">
        <f t="shared" si="1"/>
        <v>10.4</v>
      </c>
      <c r="F26" s="163">
        <f t="shared" si="0"/>
        <v>-86</v>
      </c>
      <c r="H26" s="165">
        <f t="shared" si="2"/>
        <v>0.3</v>
      </c>
      <c r="I26" s="166">
        <f t="shared" si="3"/>
        <v>0.1</v>
      </c>
      <c r="J26" s="166">
        <f t="shared" si="3"/>
        <v>0</v>
      </c>
    </row>
    <row r="27" spans="2:10" s="161" customFormat="1" ht="23.25" customHeight="1">
      <c r="B27" s="162" t="s">
        <v>136</v>
      </c>
      <c r="C27" s="163">
        <v>101</v>
      </c>
      <c r="D27" s="163">
        <v>110</v>
      </c>
      <c r="E27" s="164">
        <f t="shared" si="1"/>
        <v>108.9</v>
      </c>
      <c r="F27" s="163">
        <f t="shared" si="0"/>
        <v>9</v>
      </c>
      <c r="H27" s="165">
        <f t="shared" si="2"/>
        <v>2.9</v>
      </c>
      <c r="I27" s="166">
        <f t="shared" si="3"/>
        <v>0.1</v>
      </c>
      <c r="J27" s="166">
        <f t="shared" si="3"/>
        <v>0.1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C4" sqref="C4:C5"/>
    </sheetView>
  </sheetViews>
  <sheetFormatPr defaultColWidth="8.8515625" defaultRowHeight="15"/>
  <cols>
    <col min="1" max="1" width="45.57421875" style="66" customWidth="1"/>
    <col min="2" max="3" width="12.28125" style="66" customWidth="1"/>
    <col min="4" max="4" width="14.28125" style="66" customWidth="1"/>
    <col min="5" max="5" width="15.28125" style="66" customWidth="1"/>
    <col min="6" max="8" width="8.8515625" style="66" customWidth="1"/>
    <col min="9" max="9" width="43.00390625" style="66" customWidth="1"/>
    <col min="10" max="16384" width="8.8515625" style="66" customWidth="1"/>
  </cols>
  <sheetData>
    <row r="1" spans="1:5" s="61" customFormat="1" ht="41.25" customHeight="1">
      <c r="A1" s="242" t="s">
        <v>170</v>
      </c>
      <c r="B1" s="242"/>
      <c r="C1" s="242"/>
      <c r="D1" s="242"/>
      <c r="E1" s="242"/>
    </row>
    <row r="2" spans="1:5" s="61" customFormat="1" ht="21.75" customHeight="1">
      <c r="A2" s="243" t="s">
        <v>62</v>
      </c>
      <c r="B2" s="243"/>
      <c r="C2" s="243"/>
      <c r="D2" s="243"/>
      <c r="E2" s="243"/>
    </row>
    <row r="3" spans="1:5" s="63" customFormat="1" ht="12" customHeight="1" thickBot="1">
      <c r="A3" s="62"/>
      <c r="B3" s="62"/>
      <c r="C3" s="62"/>
      <c r="D3" s="62"/>
      <c r="E3" s="62"/>
    </row>
    <row r="4" spans="1:5" s="63" customFormat="1" ht="21" customHeight="1">
      <c r="A4" s="244"/>
      <c r="B4" s="246" t="s">
        <v>168</v>
      </c>
      <c r="C4" s="248" t="s">
        <v>169</v>
      </c>
      <c r="D4" s="250" t="s">
        <v>113</v>
      </c>
      <c r="E4" s="251"/>
    </row>
    <row r="5" spans="1:5" s="63" customFormat="1" ht="34.5" customHeight="1">
      <c r="A5" s="245"/>
      <c r="B5" s="247"/>
      <c r="C5" s="249"/>
      <c r="D5" s="172" t="s">
        <v>115</v>
      </c>
      <c r="E5" s="184" t="s">
        <v>4</v>
      </c>
    </row>
    <row r="6" spans="1:5" s="64" customFormat="1" ht="34.5" customHeight="1">
      <c r="A6" s="185" t="s">
        <v>63</v>
      </c>
      <c r="B6" s="186">
        <f>SUM(B7:B25)</f>
        <v>1531</v>
      </c>
      <c r="C6" s="187">
        <f>SUM(C7:C25)</f>
        <v>3813</v>
      </c>
      <c r="D6" s="188">
        <f>C6-B6</f>
        <v>2282</v>
      </c>
      <c r="E6" s="189">
        <f>ROUND(C6/B6*100,1)</f>
        <v>249.1</v>
      </c>
    </row>
    <row r="7" spans="1:9" ht="39.75" customHeight="1">
      <c r="A7" s="190" t="s">
        <v>64</v>
      </c>
      <c r="B7" s="191">
        <v>87</v>
      </c>
      <c r="C7" s="191">
        <v>8</v>
      </c>
      <c r="D7" s="192">
        <f aca="true" t="shared" si="0" ref="D7:D25">C7-B7</f>
        <v>-79</v>
      </c>
      <c r="E7" s="193">
        <f>ROUND(C7/B7*100,1)</f>
        <v>9.2</v>
      </c>
      <c r="F7" s="64"/>
      <c r="G7" s="65"/>
      <c r="I7" s="67"/>
    </row>
    <row r="8" spans="1:9" ht="44.25" customHeight="1">
      <c r="A8" s="190" t="s">
        <v>65</v>
      </c>
      <c r="B8" s="191">
        <v>0</v>
      </c>
      <c r="C8" s="191">
        <v>0</v>
      </c>
      <c r="D8" s="192">
        <f t="shared" si="0"/>
        <v>0</v>
      </c>
      <c r="E8" s="193" t="s">
        <v>137</v>
      </c>
      <c r="F8" s="64"/>
      <c r="G8" s="65"/>
      <c r="I8" s="67"/>
    </row>
    <row r="9" spans="1:9" s="68" customFormat="1" ht="27" customHeight="1">
      <c r="A9" s="190" t="s">
        <v>66</v>
      </c>
      <c r="B9" s="191">
        <v>110</v>
      </c>
      <c r="C9" s="191">
        <v>83</v>
      </c>
      <c r="D9" s="192">
        <f t="shared" si="0"/>
        <v>-27</v>
      </c>
      <c r="E9" s="193">
        <f aca="true" t="shared" si="1" ref="E9:E25">ROUND(C9/B9*100,1)</f>
        <v>75.5</v>
      </c>
      <c r="F9" s="64"/>
      <c r="G9" s="65"/>
      <c r="H9" s="66"/>
      <c r="I9" s="67"/>
    </row>
    <row r="10" spans="1:11" ht="43.5" customHeight="1">
      <c r="A10" s="190" t="s">
        <v>67</v>
      </c>
      <c r="B10" s="191">
        <v>12</v>
      </c>
      <c r="C10" s="191">
        <v>0</v>
      </c>
      <c r="D10" s="192">
        <f t="shared" si="0"/>
        <v>-12</v>
      </c>
      <c r="E10" s="193">
        <f t="shared" si="1"/>
        <v>0</v>
      </c>
      <c r="F10" s="64"/>
      <c r="G10" s="65"/>
      <c r="I10" s="67"/>
      <c r="K10" s="69"/>
    </row>
    <row r="11" spans="1:9" ht="42" customHeight="1">
      <c r="A11" s="190" t="s">
        <v>68</v>
      </c>
      <c r="B11" s="191">
        <v>0</v>
      </c>
      <c r="C11" s="191">
        <v>0</v>
      </c>
      <c r="D11" s="192">
        <f t="shared" si="0"/>
        <v>0</v>
      </c>
      <c r="E11" s="193" t="s">
        <v>137</v>
      </c>
      <c r="F11" s="64"/>
      <c r="G11" s="65"/>
      <c r="I11" s="67"/>
    </row>
    <row r="12" spans="1:9" ht="19.5" customHeight="1">
      <c r="A12" s="190" t="s">
        <v>69</v>
      </c>
      <c r="B12" s="191">
        <v>19</v>
      </c>
      <c r="C12" s="191">
        <v>256</v>
      </c>
      <c r="D12" s="192">
        <f t="shared" si="0"/>
        <v>237</v>
      </c>
      <c r="E12" s="193">
        <f t="shared" si="1"/>
        <v>1347.4</v>
      </c>
      <c r="F12" s="64"/>
      <c r="G12" s="65"/>
      <c r="I12" s="173"/>
    </row>
    <row r="13" spans="1:9" ht="41.25" customHeight="1">
      <c r="A13" s="190" t="s">
        <v>70</v>
      </c>
      <c r="B13" s="191">
        <v>0</v>
      </c>
      <c r="C13" s="191">
        <v>22</v>
      </c>
      <c r="D13" s="192">
        <f t="shared" si="0"/>
        <v>22</v>
      </c>
      <c r="E13" s="193" t="s">
        <v>137</v>
      </c>
      <c r="F13" s="64"/>
      <c r="G13" s="65"/>
      <c r="I13" s="67"/>
    </row>
    <row r="14" spans="1:9" ht="41.25" customHeight="1">
      <c r="A14" s="190" t="s">
        <v>71</v>
      </c>
      <c r="B14" s="191">
        <v>4</v>
      </c>
      <c r="C14" s="191">
        <v>0</v>
      </c>
      <c r="D14" s="192">
        <f t="shared" si="0"/>
        <v>-4</v>
      </c>
      <c r="E14" s="193">
        <f t="shared" si="1"/>
        <v>0</v>
      </c>
      <c r="F14" s="64"/>
      <c r="G14" s="65"/>
      <c r="I14" s="67"/>
    </row>
    <row r="15" spans="1:9" ht="42" customHeight="1">
      <c r="A15" s="190" t="s">
        <v>72</v>
      </c>
      <c r="B15" s="191">
        <v>0</v>
      </c>
      <c r="C15" s="191">
        <v>0</v>
      </c>
      <c r="D15" s="192">
        <f t="shared" si="0"/>
        <v>0</v>
      </c>
      <c r="E15" s="193" t="s">
        <v>137</v>
      </c>
      <c r="F15" s="64"/>
      <c r="G15" s="65"/>
      <c r="I15" s="67"/>
    </row>
    <row r="16" spans="1:9" ht="23.25" customHeight="1">
      <c r="A16" s="190" t="s">
        <v>73</v>
      </c>
      <c r="B16" s="191">
        <v>0</v>
      </c>
      <c r="C16" s="191">
        <v>29</v>
      </c>
      <c r="D16" s="192">
        <f t="shared" si="0"/>
        <v>29</v>
      </c>
      <c r="E16" s="193" t="s">
        <v>137</v>
      </c>
      <c r="F16" s="64"/>
      <c r="G16" s="65"/>
      <c r="I16" s="67"/>
    </row>
    <row r="17" spans="1:9" ht="22.5" customHeight="1">
      <c r="A17" s="190" t="s">
        <v>74</v>
      </c>
      <c r="B17" s="191">
        <v>0</v>
      </c>
      <c r="C17" s="191">
        <v>0</v>
      </c>
      <c r="D17" s="192">
        <f t="shared" si="0"/>
        <v>0</v>
      </c>
      <c r="E17" s="193" t="s">
        <v>137</v>
      </c>
      <c r="F17" s="64"/>
      <c r="G17" s="65"/>
      <c r="I17" s="67"/>
    </row>
    <row r="18" spans="1:9" ht="22.5" customHeight="1">
      <c r="A18" s="190" t="s">
        <v>75</v>
      </c>
      <c r="B18" s="191">
        <v>31</v>
      </c>
      <c r="C18" s="191">
        <v>61</v>
      </c>
      <c r="D18" s="192">
        <f t="shared" si="0"/>
        <v>30</v>
      </c>
      <c r="E18" s="193">
        <f t="shared" si="1"/>
        <v>196.8</v>
      </c>
      <c r="F18" s="64"/>
      <c r="G18" s="65"/>
      <c r="I18" s="67"/>
    </row>
    <row r="19" spans="1:9" ht="38.25" customHeight="1">
      <c r="A19" s="190" t="s">
        <v>76</v>
      </c>
      <c r="B19" s="191">
        <v>3</v>
      </c>
      <c r="C19" s="191">
        <v>124</v>
      </c>
      <c r="D19" s="192">
        <f t="shared" si="0"/>
        <v>121</v>
      </c>
      <c r="E19" s="193">
        <f t="shared" si="1"/>
        <v>4133.3</v>
      </c>
      <c r="F19" s="64"/>
      <c r="G19" s="65"/>
      <c r="I19" s="174"/>
    </row>
    <row r="20" spans="1:9" ht="35.25" customHeight="1">
      <c r="A20" s="190" t="s">
        <v>77</v>
      </c>
      <c r="B20" s="191">
        <v>11</v>
      </c>
      <c r="C20" s="191">
        <v>158</v>
      </c>
      <c r="D20" s="192">
        <f t="shared" si="0"/>
        <v>147</v>
      </c>
      <c r="E20" s="193">
        <f t="shared" si="1"/>
        <v>1436.4</v>
      </c>
      <c r="F20" s="64"/>
      <c r="G20" s="65"/>
      <c r="I20" s="67"/>
    </row>
    <row r="21" spans="1:9" ht="41.25" customHeight="1">
      <c r="A21" s="190" t="s">
        <v>78</v>
      </c>
      <c r="B21" s="191">
        <v>1142</v>
      </c>
      <c r="C21" s="191">
        <v>1739</v>
      </c>
      <c r="D21" s="192">
        <f t="shared" si="0"/>
        <v>597</v>
      </c>
      <c r="E21" s="193">
        <f t="shared" si="1"/>
        <v>152.3</v>
      </c>
      <c r="F21" s="64"/>
      <c r="G21" s="65"/>
      <c r="I21" s="67"/>
    </row>
    <row r="22" spans="1:9" ht="19.5" customHeight="1">
      <c r="A22" s="190" t="s">
        <v>79</v>
      </c>
      <c r="B22" s="191">
        <v>49</v>
      </c>
      <c r="C22" s="191">
        <v>485</v>
      </c>
      <c r="D22" s="192">
        <f t="shared" si="0"/>
        <v>436</v>
      </c>
      <c r="E22" s="193">
        <f t="shared" si="1"/>
        <v>989.8</v>
      </c>
      <c r="F22" s="64"/>
      <c r="G22" s="65"/>
      <c r="I22" s="67"/>
    </row>
    <row r="23" spans="1:9" ht="39" customHeight="1">
      <c r="A23" s="190" t="s">
        <v>80</v>
      </c>
      <c r="B23" s="191">
        <v>46</v>
      </c>
      <c r="C23" s="191">
        <v>828</v>
      </c>
      <c r="D23" s="192">
        <f t="shared" si="0"/>
        <v>782</v>
      </c>
      <c r="E23" s="193">
        <f t="shared" si="1"/>
        <v>1800</v>
      </c>
      <c r="F23" s="64"/>
      <c r="G23" s="65"/>
      <c r="I23" s="67"/>
    </row>
    <row r="24" spans="1:9" ht="38.25" customHeight="1">
      <c r="A24" s="190" t="s">
        <v>81</v>
      </c>
      <c r="B24" s="191">
        <v>0</v>
      </c>
      <c r="C24" s="191">
        <v>20</v>
      </c>
      <c r="D24" s="192">
        <f t="shared" si="0"/>
        <v>20</v>
      </c>
      <c r="E24" s="193" t="s">
        <v>137</v>
      </c>
      <c r="F24" s="64"/>
      <c r="G24" s="65"/>
      <c r="I24" s="67"/>
    </row>
    <row r="25" spans="1:9" ht="22.5" customHeight="1" thickBot="1">
      <c r="A25" s="194" t="s">
        <v>82</v>
      </c>
      <c r="B25" s="195">
        <v>17</v>
      </c>
      <c r="C25" s="195">
        <v>0</v>
      </c>
      <c r="D25" s="196">
        <f t="shared" si="0"/>
        <v>-17</v>
      </c>
      <c r="E25" s="193">
        <f t="shared" si="1"/>
        <v>0</v>
      </c>
      <c r="F25" s="64"/>
      <c r="G25" s="65"/>
      <c r="I25" s="67"/>
    </row>
    <row r="26" spans="1:9" ht="15.75">
      <c r="A26" s="70"/>
      <c r="B26" s="70"/>
      <c r="C26" s="70"/>
      <c r="D26" s="70"/>
      <c r="E26" s="70"/>
      <c r="I26" s="67"/>
    </row>
    <row r="27" spans="1:5" ht="12.75">
      <c r="A27" s="70"/>
      <c r="B27" s="70"/>
      <c r="C27" s="70"/>
      <c r="D27" s="70"/>
      <c r="E27" s="7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K10" sqref="K10"/>
    </sheetView>
  </sheetViews>
  <sheetFormatPr defaultColWidth="8.8515625" defaultRowHeight="15"/>
  <cols>
    <col min="1" max="1" width="52.8515625" style="66" customWidth="1"/>
    <col min="2" max="2" width="21.28125" style="66" customWidth="1"/>
    <col min="3" max="4" width="22.00390625" style="66" customWidth="1"/>
    <col min="5" max="5" width="21.57421875" style="66" customWidth="1"/>
    <col min="6" max="6" width="8.8515625" style="66" customWidth="1"/>
    <col min="7" max="7" width="10.8515625" style="66" bestFit="1" customWidth="1"/>
    <col min="8" max="16384" width="8.8515625" style="66" customWidth="1"/>
  </cols>
  <sheetData>
    <row r="1" spans="1:5" s="61" customFormat="1" ht="49.5" customHeight="1">
      <c r="A1" s="252" t="s">
        <v>170</v>
      </c>
      <c r="B1" s="252"/>
      <c r="C1" s="252"/>
      <c r="D1" s="252"/>
      <c r="E1" s="252"/>
    </row>
    <row r="2" spans="1:5" s="61" customFormat="1" ht="20.25" customHeight="1">
      <c r="A2" s="253" t="s">
        <v>83</v>
      </c>
      <c r="B2" s="253"/>
      <c r="C2" s="253"/>
      <c r="D2" s="253"/>
      <c r="E2" s="253"/>
    </row>
    <row r="3" spans="1:5" s="61" customFormat="1" ht="17.25" customHeight="1" thickBot="1">
      <c r="A3" s="171"/>
      <c r="B3" s="171"/>
      <c r="C3" s="171"/>
      <c r="D3" s="171"/>
      <c r="E3" s="171"/>
    </row>
    <row r="4" spans="1:5" s="63" customFormat="1" ht="25.5" customHeight="1">
      <c r="A4" s="254"/>
      <c r="B4" s="256" t="s">
        <v>171</v>
      </c>
      <c r="C4" s="256" t="s">
        <v>172</v>
      </c>
      <c r="D4" s="256" t="s">
        <v>113</v>
      </c>
      <c r="E4" s="258"/>
    </row>
    <row r="5" spans="1:5" s="63" customFormat="1" ht="37.5" customHeight="1">
      <c r="A5" s="255"/>
      <c r="B5" s="257"/>
      <c r="C5" s="257"/>
      <c r="D5" s="175" t="s">
        <v>115</v>
      </c>
      <c r="E5" s="176" t="s">
        <v>4</v>
      </c>
    </row>
    <row r="6" spans="1:7" s="72" customFormat="1" ht="34.5" customHeight="1">
      <c r="A6" s="177" t="s">
        <v>63</v>
      </c>
      <c r="B6" s="71">
        <f>SUM(B7:B15)</f>
        <v>1531</v>
      </c>
      <c r="C6" s="71">
        <f>SUM(C7:C15)</f>
        <v>3813</v>
      </c>
      <c r="D6" s="71">
        <f>C6-B6</f>
        <v>2282</v>
      </c>
      <c r="E6" s="178">
        <f>ROUND(C6/B6*100,1)</f>
        <v>249.1</v>
      </c>
      <c r="G6" s="73"/>
    </row>
    <row r="7" spans="1:11" ht="51" customHeight="1">
      <c r="A7" s="179" t="s">
        <v>84</v>
      </c>
      <c r="B7" s="74">
        <v>467</v>
      </c>
      <c r="C7" s="74">
        <v>369</v>
      </c>
      <c r="D7" s="75">
        <f aca="true" t="shared" si="0" ref="D7:D15">C7-B7</f>
        <v>-98</v>
      </c>
      <c r="E7" s="180">
        <f aca="true" t="shared" si="1" ref="E7:E15">ROUND(C7/B7*100,1)</f>
        <v>79</v>
      </c>
      <c r="G7" s="73"/>
      <c r="H7" s="76"/>
      <c r="K7" s="76"/>
    </row>
    <row r="8" spans="1:11" ht="35.25" customHeight="1">
      <c r="A8" s="179" t="s">
        <v>85</v>
      </c>
      <c r="B8" s="74">
        <v>663</v>
      </c>
      <c r="C8" s="74">
        <v>757</v>
      </c>
      <c r="D8" s="75">
        <f t="shared" si="0"/>
        <v>94</v>
      </c>
      <c r="E8" s="180">
        <f t="shared" si="1"/>
        <v>114.2</v>
      </c>
      <c r="G8" s="73"/>
      <c r="H8" s="76"/>
      <c r="K8" s="76"/>
    </row>
    <row r="9" spans="1:11" s="68" customFormat="1" ht="25.5" customHeight="1">
      <c r="A9" s="179" t="s">
        <v>86</v>
      </c>
      <c r="B9" s="74">
        <v>116</v>
      </c>
      <c r="C9" s="74">
        <v>1340</v>
      </c>
      <c r="D9" s="75">
        <f t="shared" si="0"/>
        <v>1224</v>
      </c>
      <c r="E9" s="180">
        <f t="shared" si="1"/>
        <v>1155.2</v>
      </c>
      <c r="F9" s="66"/>
      <c r="G9" s="73"/>
      <c r="H9" s="76"/>
      <c r="I9" s="66"/>
      <c r="K9" s="76"/>
    </row>
    <row r="10" spans="1:11" ht="36.75" customHeight="1">
      <c r="A10" s="179" t="s">
        <v>87</v>
      </c>
      <c r="B10" s="74">
        <v>25</v>
      </c>
      <c r="C10" s="74">
        <v>85</v>
      </c>
      <c r="D10" s="75">
        <f t="shared" si="0"/>
        <v>60</v>
      </c>
      <c r="E10" s="180">
        <f t="shared" si="1"/>
        <v>340</v>
      </c>
      <c r="G10" s="73"/>
      <c r="H10" s="76"/>
      <c r="K10" s="76"/>
    </row>
    <row r="11" spans="1:11" ht="28.5" customHeight="1">
      <c r="A11" s="179" t="s">
        <v>88</v>
      </c>
      <c r="B11" s="74">
        <v>52</v>
      </c>
      <c r="C11" s="74">
        <v>652</v>
      </c>
      <c r="D11" s="75">
        <f t="shared" si="0"/>
        <v>600</v>
      </c>
      <c r="E11" s="180">
        <f t="shared" si="1"/>
        <v>1253.8</v>
      </c>
      <c r="G11" s="73"/>
      <c r="H11" s="76"/>
      <c r="K11" s="76"/>
    </row>
    <row r="12" spans="1:11" ht="59.25" customHeight="1">
      <c r="A12" s="179" t="s">
        <v>89</v>
      </c>
      <c r="B12" s="74">
        <v>17</v>
      </c>
      <c r="C12" s="74">
        <v>5</v>
      </c>
      <c r="D12" s="75">
        <f t="shared" si="0"/>
        <v>-12</v>
      </c>
      <c r="E12" s="180">
        <f t="shared" si="1"/>
        <v>29.4</v>
      </c>
      <c r="G12" s="73"/>
      <c r="H12" s="76"/>
      <c r="K12" s="76"/>
    </row>
    <row r="13" spans="1:18" ht="30.75" customHeight="1">
      <c r="A13" s="179" t="s">
        <v>90</v>
      </c>
      <c r="B13" s="74">
        <v>48</v>
      </c>
      <c r="C13" s="74">
        <v>208</v>
      </c>
      <c r="D13" s="75">
        <f t="shared" si="0"/>
        <v>160</v>
      </c>
      <c r="E13" s="180">
        <f t="shared" si="1"/>
        <v>433.3</v>
      </c>
      <c r="G13" s="73"/>
      <c r="H13" s="76"/>
      <c r="K13" s="76"/>
      <c r="R13" s="77"/>
    </row>
    <row r="14" spans="1:18" ht="75" customHeight="1">
      <c r="A14" s="179" t="s">
        <v>91</v>
      </c>
      <c r="B14" s="74">
        <v>58</v>
      </c>
      <c r="C14" s="74">
        <v>102</v>
      </c>
      <c r="D14" s="75">
        <f t="shared" si="0"/>
        <v>44</v>
      </c>
      <c r="E14" s="180">
        <f t="shared" si="1"/>
        <v>175.9</v>
      </c>
      <c r="G14" s="73"/>
      <c r="H14" s="76"/>
      <c r="K14" s="76"/>
      <c r="R14" s="77"/>
    </row>
    <row r="15" spans="1:18" ht="33" customHeight="1" thickBot="1">
      <c r="A15" s="181" t="s">
        <v>92</v>
      </c>
      <c r="B15" s="182">
        <v>85</v>
      </c>
      <c r="C15" s="182">
        <v>295</v>
      </c>
      <c r="D15" s="183">
        <f t="shared" si="0"/>
        <v>210</v>
      </c>
      <c r="E15" s="180">
        <f t="shared" si="1"/>
        <v>347.1</v>
      </c>
      <c r="G15" s="73"/>
      <c r="H15" s="76"/>
      <c r="K15" s="76"/>
      <c r="R15" s="77"/>
    </row>
    <row r="16" spans="1:18" ht="12.75">
      <c r="A16" s="70"/>
      <c r="B16" s="70"/>
      <c r="C16" s="70"/>
      <c r="D16" s="70"/>
      <c r="R16" s="77"/>
    </row>
    <row r="17" spans="1:18" ht="12.75">
      <c r="A17" s="70"/>
      <c r="B17" s="70"/>
      <c r="C17" s="70"/>
      <c r="D17" s="70"/>
      <c r="R17" s="77"/>
    </row>
    <row r="18" ht="12.75">
      <c r="R18" s="77"/>
    </row>
    <row r="19" ht="12.75">
      <c r="R19" s="77"/>
    </row>
    <row r="20" ht="12.75">
      <c r="R20" s="77"/>
    </row>
    <row r="21" ht="12.75">
      <c r="R21" s="7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L15" sqref="L15"/>
    </sheetView>
  </sheetViews>
  <sheetFormatPr defaultColWidth="9.140625" defaultRowHeight="15"/>
  <cols>
    <col min="1" max="1" width="52.421875" style="1" customWidth="1"/>
    <col min="2" max="3" width="10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69" t="s">
        <v>0</v>
      </c>
      <c r="B1" s="269"/>
      <c r="C1" s="269"/>
      <c r="D1" s="269"/>
      <c r="E1" s="269"/>
    </row>
    <row r="2" spans="1:5" ht="27" customHeight="1">
      <c r="A2" s="270" t="s">
        <v>173</v>
      </c>
      <c r="B2" s="270"/>
      <c r="C2" s="270"/>
      <c r="D2" s="270"/>
      <c r="E2" s="270"/>
    </row>
    <row r="3" spans="1:6" ht="18" customHeight="1">
      <c r="A3" s="266" t="s">
        <v>1</v>
      </c>
      <c r="B3" s="266" t="s">
        <v>168</v>
      </c>
      <c r="C3" s="266" t="s">
        <v>169</v>
      </c>
      <c r="D3" s="271" t="s">
        <v>3</v>
      </c>
      <c r="E3" s="271"/>
      <c r="F3" s="2"/>
    </row>
    <row r="4" spans="1:6" ht="50.25" customHeight="1">
      <c r="A4" s="266"/>
      <c r="B4" s="266"/>
      <c r="C4" s="266"/>
      <c r="D4" s="60" t="s">
        <v>4</v>
      </c>
      <c r="E4" s="90" t="s">
        <v>5</v>
      </c>
      <c r="F4" s="2"/>
    </row>
    <row r="5" spans="1:6" ht="21" customHeight="1">
      <c r="A5" s="91" t="s">
        <v>138</v>
      </c>
      <c r="B5" s="82">
        <v>25309</v>
      </c>
      <c r="C5" s="82">
        <v>23637</v>
      </c>
      <c r="D5" s="80">
        <f aca="true" t="shared" si="0" ref="D5:D19">ROUND(C5/B5*100,1)</f>
        <v>93.4</v>
      </c>
      <c r="E5" s="199">
        <f aca="true" t="shared" si="1" ref="E5:E18">C5-B5</f>
        <v>-1672</v>
      </c>
      <c r="F5" s="1" t="s">
        <v>6</v>
      </c>
    </row>
    <row r="6" spans="1:5" ht="15.75">
      <c r="A6" s="92" t="s">
        <v>7</v>
      </c>
      <c r="B6" s="197">
        <v>11095</v>
      </c>
      <c r="C6" s="197">
        <v>9033</v>
      </c>
      <c r="D6" s="85">
        <f t="shared" si="0"/>
        <v>81.4</v>
      </c>
      <c r="E6" s="198">
        <f t="shared" si="1"/>
        <v>-2062</v>
      </c>
    </row>
    <row r="7" spans="1:7" ht="33" customHeight="1">
      <c r="A7" s="91" t="s">
        <v>139</v>
      </c>
      <c r="B7" s="82">
        <v>9844</v>
      </c>
      <c r="C7" s="89">
        <v>9485</v>
      </c>
      <c r="D7" s="80">
        <f t="shared" si="0"/>
        <v>96.4</v>
      </c>
      <c r="E7" s="200">
        <f t="shared" si="1"/>
        <v>-359</v>
      </c>
      <c r="F7" s="3"/>
      <c r="G7" s="4"/>
    </row>
    <row r="8" spans="1:7" ht="31.5">
      <c r="A8" s="93" t="s">
        <v>140</v>
      </c>
      <c r="B8" s="197">
        <v>3507</v>
      </c>
      <c r="C8" s="201">
        <v>4318</v>
      </c>
      <c r="D8" s="80">
        <f t="shared" si="0"/>
        <v>123.1</v>
      </c>
      <c r="E8" s="200">
        <f t="shared" si="1"/>
        <v>811</v>
      </c>
      <c r="F8" s="3"/>
      <c r="G8" s="4"/>
    </row>
    <row r="9" spans="1:7" ht="33" customHeight="1">
      <c r="A9" s="94" t="s">
        <v>8</v>
      </c>
      <c r="B9" s="86">
        <v>35.6</v>
      </c>
      <c r="C9" s="86">
        <v>45.5</v>
      </c>
      <c r="D9" s="262" t="s">
        <v>175</v>
      </c>
      <c r="E9" s="263"/>
      <c r="F9" s="5"/>
      <c r="G9" s="4"/>
    </row>
    <row r="10" spans="1:7" ht="33" customHeight="1">
      <c r="A10" s="92" t="s">
        <v>141</v>
      </c>
      <c r="B10" s="197">
        <v>12</v>
      </c>
      <c r="C10" s="197">
        <v>10</v>
      </c>
      <c r="D10" s="87">
        <v>83.3</v>
      </c>
      <c r="E10" s="202">
        <f>C10-B10</f>
        <v>-2</v>
      </c>
      <c r="F10" s="5"/>
      <c r="G10" s="4"/>
    </row>
    <row r="11" spans="1:7" ht="36" customHeight="1">
      <c r="A11" s="92" t="s">
        <v>142</v>
      </c>
      <c r="B11" s="197">
        <v>235</v>
      </c>
      <c r="C11" s="197">
        <v>157</v>
      </c>
      <c r="D11" s="87">
        <f>ROUND(C11/B11*100,1)</f>
        <v>66.8</v>
      </c>
      <c r="E11" s="202">
        <f>C11-B11</f>
        <v>-78</v>
      </c>
      <c r="F11" s="5"/>
      <c r="G11" s="4"/>
    </row>
    <row r="12" spans="1:5" ht="33" customHeight="1">
      <c r="A12" s="92" t="s">
        <v>143</v>
      </c>
      <c r="B12" s="201">
        <v>2133</v>
      </c>
      <c r="C12" s="197">
        <v>1959</v>
      </c>
      <c r="D12" s="85">
        <f t="shared" si="0"/>
        <v>91.8</v>
      </c>
      <c r="E12" s="198">
        <f t="shared" si="1"/>
        <v>-174</v>
      </c>
    </row>
    <row r="13" spans="1:5" ht="16.5" customHeight="1">
      <c r="A13" s="92" t="s">
        <v>144</v>
      </c>
      <c r="B13" s="201">
        <v>1822</v>
      </c>
      <c r="C13" s="197">
        <v>1816</v>
      </c>
      <c r="D13" s="85">
        <f>ROUND(C13/B13*100,1)</f>
        <v>99.7</v>
      </c>
      <c r="E13" s="198">
        <f>C13-B13</f>
        <v>-6</v>
      </c>
    </row>
    <row r="14" spans="1:5" ht="17.25" customHeight="1">
      <c r="A14" s="92" t="s">
        <v>145</v>
      </c>
      <c r="B14" s="201">
        <v>0</v>
      </c>
      <c r="C14" s="197">
        <v>0</v>
      </c>
      <c r="D14" s="204">
        <v>0</v>
      </c>
      <c r="E14" s="198">
        <f>C14-B14</f>
        <v>0</v>
      </c>
    </row>
    <row r="15" spans="1:6" ht="33.75" customHeight="1">
      <c r="A15" s="91" t="s">
        <v>146</v>
      </c>
      <c r="B15" s="89">
        <v>2867</v>
      </c>
      <c r="C15" s="203">
        <v>2272</v>
      </c>
      <c r="D15" s="80">
        <f t="shared" si="0"/>
        <v>79.2</v>
      </c>
      <c r="E15" s="200">
        <f t="shared" si="1"/>
        <v>-595</v>
      </c>
      <c r="F15" s="6"/>
    </row>
    <row r="16" spans="1:6" ht="31.5">
      <c r="A16" s="92" t="s">
        <v>147</v>
      </c>
      <c r="B16" s="197">
        <v>3317</v>
      </c>
      <c r="C16" s="197">
        <v>3066</v>
      </c>
      <c r="D16" s="88">
        <f t="shared" si="0"/>
        <v>92.4</v>
      </c>
      <c r="E16" s="204">
        <f t="shared" si="1"/>
        <v>-251</v>
      </c>
      <c r="F16" s="7"/>
    </row>
    <row r="17" spans="1:11" ht="15.75">
      <c r="A17" s="91" t="s">
        <v>148</v>
      </c>
      <c r="B17" s="89">
        <v>13757</v>
      </c>
      <c r="C17" s="89">
        <v>14372</v>
      </c>
      <c r="D17" s="80">
        <f t="shared" si="0"/>
        <v>104.5</v>
      </c>
      <c r="E17" s="199">
        <f t="shared" si="1"/>
        <v>615</v>
      </c>
      <c r="F17" s="7"/>
      <c r="K17" s="8"/>
    </row>
    <row r="18" spans="1:6" ht="16.5" customHeight="1">
      <c r="A18" s="92" t="s">
        <v>7</v>
      </c>
      <c r="B18" s="205">
        <v>12796</v>
      </c>
      <c r="C18" s="205">
        <v>13106</v>
      </c>
      <c r="D18" s="85">
        <f t="shared" si="0"/>
        <v>102.4</v>
      </c>
      <c r="E18" s="198">
        <f t="shared" si="1"/>
        <v>310</v>
      </c>
      <c r="F18" s="7"/>
    </row>
    <row r="19" spans="1:6" ht="37.5" customHeight="1">
      <c r="A19" s="91" t="s">
        <v>176</v>
      </c>
      <c r="B19" s="89">
        <v>1757</v>
      </c>
      <c r="C19" s="82">
        <v>2240</v>
      </c>
      <c r="D19" s="85">
        <f t="shared" si="0"/>
        <v>127.5</v>
      </c>
      <c r="E19" s="78" t="s">
        <v>177</v>
      </c>
      <c r="F19" s="7"/>
    </row>
    <row r="20" spans="1:5" ht="9" customHeight="1">
      <c r="A20" s="264" t="s">
        <v>174</v>
      </c>
      <c r="B20" s="264"/>
      <c r="C20" s="264"/>
      <c r="D20" s="264"/>
      <c r="E20" s="264"/>
    </row>
    <row r="21" spans="1:5" ht="21.75" customHeight="1">
      <c r="A21" s="265"/>
      <c r="B21" s="265"/>
      <c r="C21" s="265"/>
      <c r="D21" s="265"/>
      <c r="E21" s="265"/>
    </row>
    <row r="22" spans="1:5" ht="12.75" customHeight="1">
      <c r="A22" s="266" t="s">
        <v>1</v>
      </c>
      <c r="B22" s="266" t="s">
        <v>149</v>
      </c>
      <c r="C22" s="266" t="s">
        <v>150</v>
      </c>
      <c r="D22" s="267" t="s">
        <v>3</v>
      </c>
      <c r="E22" s="268"/>
    </row>
    <row r="23" spans="1:5" ht="42" customHeight="1">
      <c r="A23" s="266"/>
      <c r="B23" s="266"/>
      <c r="C23" s="266"/>
      <c r="D23" s="60" t="s">
        <v>4</v>
      </c>
      <c r="E23" s="78" t="s">
        <v>10</v>
      </c>
    </row>
    <row r="24" spans="1:8" ht="26.25" customHeight="1">
      <c r="A24" s="91" t="s">
        <v>138</v>
      </c>
      <c r="B24" s="89">
        <v>14699</v>
      </c>
      <c r="C24" s="82">
        <v>14139</v>
      </c>
      <c r="D24" s="80">
        <f>ROUND(C24/B24*100,1)</f>
        <v>96.2</v>
      </c>
      <c r="E24" s="199">
        <f>C24-B24</f>
        <v>-560</v>
      </c>
      <c r="G24" s="9"/>
      <c r="H24" s="9"/>
    </row>
    <row r="25" spans="1:5" ht="31.5">
      <c r="A25" s="91" t="s">
        <v>151</v>
      </c>
      <c r="B25" s="89">
        <v>11287</v>
      </c>
      <c r="C25" s="82">
        <v>10750</v>
      </c>
      <c r="D25" s="80">
        <f>ROUND(C25/B25*100,1)</f>
        <v>95.2</v>
      </c>
      <c r="E25" s="200">
        <f>C25-B25</f>
        <v>-537</v>
      </c>
    </row>
    <row r="26" spans="1:5" ht="24" customHeight="1">
      <c r="A26" s="91" t="s">
        <v>152</v>
      </c>
      <c r="B26" s="82">
        <v>1706</v>
      </c>
      <c r="C26" s="82">
        <v>2202</v>
      </c>
      <c r="D26" s="80">
        <f>ROUND(C26/B26*100,1)</f>
        <v>129.1</v>
      </c>
      <c r="E26" s="200">
        <f>C26-B26</f>
        <v>496</v>
      </c>
    </row>
    <row r="27" spans="1:5" ht="34.5" customHeight="1">
      <c r="A27" s="91" t="s">
        <v>153</v>
      </c>
      <c r="B27" s="79" t="s">
        <v>11</v>
      </c>
      <c r="C27" s="82">
        <v>982</v>
      </c>
      <c r="D27" s="80" t="s">
        <v>11</v>
      </c>
      <c r="E27" s="60" t="s">
        <v>11</v>
      </c>
    </row>
    <row r="28" spans="1:10" ht="30.75" customHeight="1">
      <c r="A28" s="95" t="s">
        <v>12</v>
      </c>
      <c r="B28" s="82">
        <v>3626</v>
      </c>
      <c r="C28" s="82">
        <v>4545</v>
      </c>
      <c r="D28" s="81">
        <f>ROUND(C28/B28*100,1)</f>
        <v>125.3</v>
      </c>
      <c r="E28" s="83" t="s">
        <v>178</v>
      </c>
      <c r="F28" s="7"/>
      <c r="G28" s="7"/>
      <c r="I28" s="7"/>
      <c r="J28" s="10"/>
    </row>
    <row r="29" spans="1:5" ht="24.75" customHeight="1">
      <c r="A29" s="91" t="s">
        <v>13</v>
      </c>
      <c r="B29" s="84">
        <f>B24/B26</f>
        <v>8.616060961313012</v>
      </c>
      <c r="C29" s="84">
        <f>C24/C26</f>
        <v>6.420980926430517</v>
      </c>
      <c r="D29" s="259" t="s">
        <v>179</v>
      </c>
      <c r="E29" s="260"/>
    </row>
    <row r="30" spans="1:5" ht="33" customHeight="1">
      <c r="A30" s="261"/>
      <c r="B30" s="261"/>
      <c r="C30" s="261"/>
      <c r="D30" s="261"/>
      <c r="E30" s="261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W36"/>
  <sheetViews>
    <sheetView tabSelected="1"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O13" sqref="O13"/>
    </sheetView>
  </sheetViews>
  <sheetFormatPr defaultColWidth="9.140625" defaultRowHeight="15"/>
  <cols>
    <col min="1" max="1" width="18.7109375" style="14" customWidth="1"/>
    <col min="2" max="3" width="10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8.140625" style="14" customWidth="1"/>
    <col min="17" max="17" width="6.57421875" style="14" customWidth="1"/>
    <col min="18" max="19" width="8.28125" style="14" customWidth="1"/>
    <col min="20" max="20" width="6.421875" style="14" customWidth="1"/>
    <col min="21" max="21" width="7.28125" style="14" customWidth="1"/>
    <col min="22" max="25" width="6.7109375" style="14" hidden="1" customWidth="1"/>
    <col min="26" max="26" width="8.57421875" style="14" customWidth="1"/>
    <col min="27" max="27" width="8.8515625" style="14" customWidth="1"/>
    <col min="28" max="28" width="6.421875" style="14" customWidth="1"/>
    <col min="29" max="29" width="8.421875" style="14" customWidth="1"/>
    <col min="30" max="30" width="8.28125" style="14" customWidth="1"/>
    <col min="31" max="31" width="8.421875" style="14" customWidth="1"/>
    <col min="32" max="32" width="6.7109375" style="14" customWidth="1"/>
    <col min="33" max="33" width="8.28125" style="14" customWidth="1"/>
    <col min="34" max="34" width="8.421875" style="14" customWidth="1"/>
    <col min="35" max="35" width="7.8515625" style="14" customWidth="1"/>
    <col min="36" max="36" width="6.7109375" style="14" customWidth="1"/>
    <col min="37" max="37" width="7.140625" style="14" customWidth="1"/>
    <col min="38" max="38" width="8.57421875" style="14" customWidth="1"/>
    <col min="39" max="39" width="9.421875" style="14" customWidth="1"/>
    <col min="40" max="41" width="7.28125" style="14" customWidth="1"/>
    <col min="42" max="45" width="7.421875" style="14" hidden="1" customWidth="1"/>
    <col min="46" max="46" width="10.00390625" style="14" customWidth="1"/>
    <col min="47" max="47" width="10.7109375" style="14" customWidth="1"/>
    <col min="48" max="48" width="7.421875" style="14" customWidth="1"/>
    <col min="49" max="49" width="7.7109375" style="14" customWidth="1"/>
    <col min="50" max="50" width="10.28125" style="14" customWidth="1"/>
    <col min="51" max="51" width="9.7109375" style="14" customWidth="1"/>
    <col min="52" max="52" width="6.7109375" style="14" customWidth="1"/>
    <col min="53" max="53" width="8.140625" style="14" customWidth="1"/>
    <col min="54" max="54" width="8.421875" style="14" customWidth="1"/>
    <col min="55" max="55" width="8.57421875" style="14" customWidth="1"/>
    <col min="56" max="56" width="6.00390625" style="14" customWidth="1"/>
    <col min="57" max="57" width="8.28125" style="14" customWidth="1"/>
    <col min="58" max="58" width="8.7109375" style="14" customWidth="1"/>
    <col min="59" max="59" width="9.421875" style="14" customWidth="1"/>
    <col min="60" max="60" width="6.421875" style="14" customWidth="1"/>
    <col min="61" max="61" width="9.00390625" style="14" customWidth="1"/>
    <col min="62" max="64" width="9.57421875" style="14" customWidth="1"/>
    <col min="65" max="69" width="10.28125" style="14" customWidth="1"/>
    <col min="70" max="70" width="6.57421875" style="14" customWidth="1"/>
    <col min="71" max="71" width="9.28125" style="14" customWidth="1"/>
    <col min="72" max="16384" width="9.140625" style="14" customWidth="1"/>
  </cols>
  <sheetData>
    <row r="1" spans="1:70" ht="21.75" customHeight="1">
      <c r="A1" s="11"/>
      <c r="B1" s="312" t="s">
        <v>14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B1" s="15"/>
      <c r="BD1" s="15"/>
      <c r="BE1" s="15"/>
      <c r="BG1" s="16"/>
      <c r="BL1" s="16"/>
      <c r="BM1" s="16"/>
      <c r="BR1" s="16"/>
    </row>
    <row r="2" spans="1:62" ht="21.75" customHeight="1" thickBot="1">
      <c r="A2" s="17"/>
      <c r="B2" s="313" t="s">
        <v>180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20"/>
      <c r="BC2" s="20"/>
      <c r="BD2" s="20"/>
      <c r="BE2" s="20"/>
      <c r="BF2" s="20"/>
      <c r="BG2" s="16" t="s">
        <v>15</v>
      </c>
      <c r="BJ2" s="16"/>
    </row>
    <row r="3" spans="1:70" ht="11.25" customHeight="1">
      <c r="A3" s="314"/>
      <c r="B3" s="294" t="s">
        <v>16</v>
      </c>
      <c r="C3" s="294"/>
      <c r="D3" s="294"/>
      <c r="E3" s="294"/>
      <c r="F3" s="282" t="s">
        <v>17</v>
      </c>
      <c r="G3" s="283"/>
      <c r="H3" s="283"/>
      <c r="I3" s="284"/>
      <c r="J3" s="282" t="s">
        <v>18</v>
      </c>
      <c r="K3" s="283"/>
      <c r="L3" s="283"/>
      <c r="M3" s="284"/>
      <c r="N3" s="301" t="s">
        <v>164</v>
      </c>
      <c r="O3" s="302"/>
      <c r="P3" s="302"/>
      <c r="Q3" s="303"/>
      <c r="R3" s="282" t="s">
        <v>19</v>
      </c>
      <c r="S3" s="283"/>
      <c r="T3" s="283"/>
      <c r="U3" s="284"/>
      <c r="V3" s="282" t="s">
        <v>20</v>
      </c>
      <c r="W3" s="283"/>
      <c r="X3" s="283"/>
      <c r="Y3" s="284"/>
      <c r="Z3" s="282" t="s">
        <v>21</v>
      </c>
      <c r="AA3" s="283"/>
      <c r="AB3" s="283"/>
      <c r="AC3" s="284"/>
      <c r="AD3" s="291" t="s">
        <v>22</v>
      </c>
      <c r="AE3" s="292"/>
      <c r="AF3" s="292"/>
      <c r="AG3" s="293"/>
      <c r="AH3" s="294" t="s">
        <v>23</v>
      </c>
      <c r="AI3" s="294"/>
      <c r="AJ3" s="294"/>
      <c r="AK3" s="294"/>
      <c r="AL3" s="282" t="s">
        <v>24</v>
      </c>
      <c r="AM3" s="283"/>
      <c r="AN3" s="283"/>
      <c r="AO3" s="284"/>
      <c r="AP3" s="21"/>
      <c r="AQ3" s="22"/>
      <c r="AR3" s="22"/>
      <c r="AS3" s="22"/>
      <c r="AT3" s="296" t="s">
        <v>25</v>
      </c>
      <c r="AU3" s="296"/>
      <c r="AV3" s="296"/>
      <c r="AW3" s="296"/>
      <c r="AX3" s="294" t="s">
        <v>26</v>
      </c>
      <c r="AY3" s="294"/>
      <c r="AZ3" s="294"/>
      <c r="BA3" s="294"/>
      <c r="BB3" s="282" t="s">
        <v>27</v>
      </c>
      <c r="BC3" s="283"/>
      <c r="BD3" s="283"/>
      <c r="BE3" s="284"/>
      <c r="BF3" s="294" t="s">
        <v>28</v>
      </c>
      <c r="BG3" s="294"/>
      <c r="BH3" s="294"/>
      <c r="BI3" s="294"/>
      <c r="BJ3" s="301" t="s">
        <v>192</v>
      </c>
      <c r="BK3" s="302"/>
      <c r="BL3" s="303"/>
      <c r="BM3" s="282" t="s">
        <v>29</v>
      </c>
      <c r="BN3" s="283"/>
      <c r="BO3" s="283"/>
      <c r="BP3" s="283"/>
      <c r="BQ3" s="284"/>
      <c r="BR3" s="23"/>
    </row>
    <row r="4" spans="1:70" ht="38.25" customHeight="1">
      <c r="A4" s="315"/>
      <c r="B4" s="294"/>
      <c r="C4" s="294"/>
      <c r="D4" s="294"/>
      <c r="E4" s="294"/>
      <c r="F4" s="285"/>
      <c r="G4" s="286"/>
      <c r="H4" s="286"/>
      <c r="I4" s="287"/>
      <c r="J4" s="285"/>
      <c r="K4" s="286"/>
      <c r="L4" s="286"/>
      <c r="M4" s="287"/>
      <c r="N4" s="304"/>
      <c r="O4" s="305"/>
      <c r="P4" s="305"/>
      <c r="Q4" s="306"/>
      <c r="R4" s="285"/>
      <c r="S4" s="286"/>
      <c r="T4" s="286"/>
      <c r="U4" s="287"/>
      <c r="V4" s="285"/>
      <c r="W4" s="286"/>
      <c r="X4" s="286"/>
      <c r="Y4" s="287"/>
      <c r="Z4" s="285"/>
      <c r="AA4" s="286"/>
      <c r="AB4" s="286"/>
      <c r="AC4" s="287"/>
      <c r="AD4" s="293" t="s">
        <v>30</v>
      </c>
      <c r="AE4" s="294"/>
      <c r="AF4" s="294"/>
      <c r="AG4" s="294"/>
      <c r="AH4" s="294"/>
      <c r="AI4" s="294"/>
      <c r="AJ4" s="294"/>
      <c r="AK4" s="294"/>
      <c r="AL4" s="285"/>
      <c r="AM4" s="286"/>
      <c r="AN4" s="286"/>
      <c r="AO4" s="287"/>
      <c r="AP4" s="24"/>
      <c r="AQ4" s="25"/>
      <c r="AR4" s="297" t="s">
        <v>31</v>
      </c>
      <c r="AS4" s="298"/>
      <c r="AT4" s="296"/>
      <c r="AU4" s="296"/>
      <c r="AV4" s="296"/>
      <c r="AW4" s="296"/>
      <c r="AX4" s="294"/>
      <c r="AY4" s="294"/>
      <c r="AZ4" s="294"/>
      <c r="BA4" s="294"/>
      <c r="BB4" s="285"/>
      <c r="BC4" s="286"/>
      <c r="BD4" s="286"/>
      <c r="BE4" s="287"/>
      <c r="BF4" s="294"/>
      <c r="BG4" s="294"/>
      <c r="BH4" s="294"/>
      <c r="BI4" s="294"/>
      <c r="BJ4" s="304"/>
      <c r="BK4" s="305"/>
      <c r="BL4" s="306"/>
      <c r="BM4" s="285"/>
      <c r="BN4" s="286"/>
      <c r="BO4" s="286"/>
      <c r="BP4" s="286"/>
      <c r="BQ4" s="287"/>
      <c r="BR4" s="23"/>
    </row>
    <row r="5" spans="1:70" ht="15" customHeight="1">
      <c r="A5" s="315"/>
      <c r="B5" s="295"/>
      <c r="C5" s="295"/>
      <c r="D5" s="295"/>
      <c r="E5" s="295"/>
      <c r="F5" s="285"/>
      <c r="G5" s="286"/>
      <c r="H5" s="286"/>
      <c r="I5" s="287"/>
      <c r="J5" s="288"/>
      <c r="K5" s="289"/>
      <c r="L5" s="289"/>
      <c r="M5" s="290"/>
      <c r="N5" s="307"/>
      <c r="O5" s="308"/>
      <c r="P5" s="308"/>
      <c r="Q5" s="309"/>
      <c r="R5" s="288"/>
      <c r="S5" s="289"/>
      <c r="T5" s="289"/>
      <c r="U5" s="290"/>
      <c r="V5" s="288"/>
      <c r="W5" s="289"/>
      <c r="X5" s="289"/>
      <c r="Y5" s="290"/>
      <c r="Z5" s="288"/>
      <c r="AA5" s="289"/>
      <c r="AB5" s="289"/>
      <c r="AC5" s="290"/>
      <c r="AD5" s="293"/>
      <c r="AE5" s="294"/>
      <c r="AF5" s="294"/>
      <c r="AG5" s="294"/>
      <c r="AH5" s="295"/>
      <c r="AI5" s="295"/>
      <c r="AJ5" s="295"/>
      <c r="AK5" s="295"/>
      <c r="AL5" s="288"/>
      <c r="AM5" s="289"/>
      <c r="AN5" s="289"/>
      <c r="AO5" s="290"/>
      <c r="AP5" s="26"/>
      <c r="AQ5" s="27"/>
      <c r="AR5" s="299"/>
      <c r="AS5" s="300"/>
      <c r="AT5" s="296"/>
      <c r="AU5" s="296"/>
      <c r="AV5" s="296"/>
      <c r="AW5" s="296"/>
      <c r="AX5" s="294"/>
      <c r="AY5" s="294"/>
      <c r="AZ5" s="294"/>
      <c r="BA5" s="294"/>
      <c r="BB5" s="288"/>
      <c r="BC5" s="289"/>
      <c r="BD5" s="289"/>
      <c r="BE5" s="290"/>
      <c r="BF5" s="294"/>
      <c r="BG5" s="294"/>
      <c r="BH5" s="294"/>
      <c r="BI5" s="294"/>
      <c r="BJ5" s="307"/>
      <c r="BK5" s="308"/>
      <c r="BL5" s="309"/>
      <c r="BM5" s="288"/>
      <c r="BN5" s="289"/>
      <c r="BO5" s="289"/>
      <c r="BP5" s="289"/>
      <c r="BQ5" s="290"/>
      <c r="BR5" s="23"/>
    </row>
    <row r="6" spans="1:70" ht="42" customHeight="1">
      <c r="A6" s="315"/>
      <c r="B6" s="274">
        <v>2017</v>
      </c>
      <c r="C6" s="272">
        <v>2018</v>
      </c>
      <c r="D6" s="275" t="s">
        <v>32</v>
      </c>
      <c r="E6" s="275"/>
      <c r="F6" s="274">
        <v>2017</v>
      </c>
      <c r="G6" s="272">
        <v>2018</v>
      </c>
      <c r="H6" s="275" t="s">
        <v>32</v>
      </c>
      <c r="I6" s="275"/>
      <c r="J6" s="274">
        <v>2017</v>
      </c>
      <c r="K6" s="272">
        <v>2018</v>
      </c>
      <c r="L6" s="310" t="s">
        <v>32</v>
      </c>
      <c r="M6" s="311"/>
      <c r="N6" s="274">
        <v>2017</v>
      </c>
      <c r="O6" s="272">
        <v>2018</v>
      </c>
      <c r="P6" s="275" t="s">
        <v>32</v>
      </c>
      <c r="Q6" s="275"/>
      <c r="R6" s="274">
        <v>2017</v>
      </c>
      <c r="S6" s="272">
        <v>2018</v>
      </c>
      <c r="T6" s="276" t="s">
        <v>32</v>
      </c>
      <c r="U6" s="276"/>
      <c r="V6" s="276">
        <v>2014</v>
      </c>
      <c r="W6" s="276">
        <v>2015</v>
      </c>
      <c r="X6" s="280" t="s">
        <v>32</v>
      </c>
      <c r="Y6" s="281"/>
      <c r="Z6" s="277">
        <v>2017</v>
      </c>
      <c r="AA6" s="277">
        <v>2018</v>
      </c>
      <c r="AB6" s="275" t="s">
        <v>32</v>
      </c>
      <c r="AC6" s="275"/>
      <c r="AD6" s="276">
        <v>2017</v>
      </c>
      <c r="AE6" s="277">
        <v>2018</v>
      </c>
      <c r="AF6" s="275" t="s">
        <v>32</v>
      </c>
      <c r="AG6" s="275"/>
      <c r="AH6" s="276">
        <v>2017</v>
      </c>
      <c r="AI6" s="277">
        <v>2018</v>
      </c>
      <c r="AJ6" s="275" t="s">
        <v>32</v>
      </c>
      <c r="AK6" s="275"/>
      <c r="AL6" s="274">
        <v>2017</v>
      </c>
      <c r="AM6" s="272">
        <v>2018</v>
      </c>
      <c r="AN6" s="275" t="s">
        <v>32</v>
      </c>
      <c r="AO6" s="275"/>
      <c r="AP6" s="28"/>
      <c r="AQ6" s="29"/>
      <c r="AR6" s="29"/>
      <c r="AS6" s="29"/>
      <c r="AT6" s="274">
        <v>2017</v>
      </c>
      <c r="AU6" s="272">
        <v>2018</v>
      </c>
      <c r="AV6" s="275" t="s">
        <v>32</v>
      </c>
      <c r="AW6" s="275"/>
      <c r="AX6" s="275" t="s">
        <v>33</v>
      </c>
      <c r="AY6" s="275"/>
      <c r="AZ6" s="275" t="s">
        <v>32</v>
      </c>
      <c r="BA6" s="275"/>
      <c r="BB6" s="274">
        <v>2017</v>
      </c>
      <c r="BC6" s="272">
        <v>2018</v>
      </c>
      <c r="BD6" s="275" t="s">
        <v>32</v>
      </c>
      <c r="BE6" s="275"/>
      <c r="BF6" s="274">
        <v>2017</v>
      </c>
      <c r="BG6" s="272">
        <v>2018</v>
      </c>
      <c r="BH6" s="275" t="s">
        <v>32</v>
      </c>
      <c r="BI6" s="275"/>
      <c r="BJ6" s="274">
        <v>2017</v>
      </c>
      <c r="BK6" s="272">
        <v>2018</v>
      </c>
      <c r="BL6" s="279" t="s">
        <v>34</v>
      </c>
      <c r="BM6" s="274">
        <v>2017</v>
      </c>
      <c r="BN6" s="272">
        <v>2018</v>
      </c>
      <c r="BO6" s="275" t="s">
        <v>32</v>
      </c>
      <c r="BP6" s="275"/>
      <c r="BQ6" s="276" t="s">
        <v>35</v>
      </c>
      <c r="BR6" s="30"/>
    </row>
    <row r="7" spans="1:70" s="38" customFormat="1" ht="18.75" customHeight="1">
      <c r="A7" s="316"/>
      <c r="B7" s="274"/>
      <c r="C7" s="273"/>
      <c r="D7" s="31" t="s">
        <v>4</v>
      </c>
      <c r="E7" s="31" t="s">
        <v>34</v>
      </c>
      <c r="F7" s="274"/>
      <c r="G7" s="273"/>
      <c r="H7" s="31" t="s">
        <v>4</v>
      </c>
      <c r="I7" s="31" t="s">
        <v>34</v>
      </c>
      <c r="J7" s="274"/>
      <c r="K7" s="273"/>
      <c r="L7" s="31" t="s">
        <v>4</v>
      </c>
      <c r="M7" s="31" t="s">
        <v>34</v>
      </c>
      <c r="N7" s="274"/>
      <c r="O7" s="273"/>
      <c r="P7" s="31" t="s">
        <v>4</v>
      </c>
      <c r="Q7" s="31" t="s">
        <v>34</v>
      </c>
      <c r="R7" s="274"/>
      <c r="S7" s="273"/>
      <c r="T7" s="32" t="s">
        <v>4</v>
      </c>
      <c r="U7" s="32" t="s">
        <v>34</v>
      </c>
      <c r="V7" s="276"/>
      <c r="W7" s="276"/>
      <c r="X7" s="32" t="s">
        <v>4</v>
      </c>
      <c r="Y7" s="32" t="s">
        <v>34</v>
      </c>
      <c r="Z7" s="278"/>
      <c r="AA7" s="278"/>
      <c r="AB7" s="31" t="s">
        <v>4</v>
      </c>
      <c r="AC7" s="31" t="s">
        <v>34</v>
      </c>
      <c r="AD7" s="276"/>
      <c r="AE7" s="278"/>
      <c r="AF7" s="31" t="s">
        <v>4</v>
      </c>
      <c r="AG7" s="31" t="s">
        <v>34</v>
      </c>
      <c r="AH7" s="276"/>
      <c r="AI7" s="278"/>
      <c r="AJ7" s="31" t="s">
        <v>4</v>
      </c>
      <c r="AK7" s="31" t="s">
        <v>34</v>
      </c>
      <c r="AL7" s="274"/>
      <c r="AM7" s="273"/>
      <c r="AN7" s="31" t="s">
        <v>4</v>
      </c>
      <c r="AO7" s="31" t="s">
        <v>34</v>
      </c>
      <c r="AP7" s="33">
        <v>2016</v>
      </c>
      <c r="AQ7" s="34">
        <v>2017</v>
      </c>
      <c r="AR7" s="35">
        <v>2016</v>
      </c>
      <c r="AS7" s="36">
        <v>2017</v>
      </c>
      <c r="AT7" s="274"/>
      <c r="AU7" s="273"/>
      <c r="AV7" s="31" t="s">
        <v>4</v>
      </c>
      <c r="AW7" s="31" t="s">
        <v>34</v>
      </c>
      <c r="AX7" s="37">
        <v>2017</v>
      </c>
      <c r="AY7" s="37">
        <v>2018</v>
      </c>
      <c r="AZ7" s="31" t="s">
        <v>4</v>
      </c>
      <c r="BA7" s="31" t="s">
        <v>34</v>
      </c>
      <c r="BB7" s="274"/>
      <c r="BC7" s="273"/>
      <c r="BD7" s="31" t="s">
        <v>4</v>
      </c>
      <c r="BE7" s="31" t="s">
        <v>34</v>
      </c>
      <c r="BF7" s="274"/>
      <c r="BG7" s="273"/>
      <c r="BH7" s="31" t="s">
        <v>4</v>
      </c>
      <c r="BI7" s="31" t="s">
        <v>34</v>
      </c>
      <c r="BJ7" s="274"/>
      <c r="BK7" s="273"/>
      <c r="BL7" s="279"/>
      <c r="BM7" s="274"/>
      <c r="BN7" s="273"/>
      <c r="BO7" s="31" t="s">
        <v>4</v>
      </c>
      <c r="BP7" s="31" t="s">
        <v>34</v>
      </c>
      <c r="BQ7" s="276"/>
      <c r="BR7" s="30"/>
    </row>
    <row r="8" spans="1:70" ht="12.75" customHeight="1">
      <c r="A8" s="39" t="s">
        <v>36</v>
      </c>
      <c r="B8" s="39">
        <v>1</v>
      </c>
      <c r="C8" s="39">
        <v>2</v>
      </c>
      <c r="D8" s="39">
        <v>3</v>
      </c>
      <c r="E8" s="39">
        <v>4</v>
      </c>
      <c r="F8" s="39">
        <v>5</v>
      </c>
      <c r="G8" s="39">
        <v>6</v>
      </c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>
        <v>21</v>
      </c>
      <c r="AA8" s="39">
        <v>22</v>
      </c>
      <c r="AB8" s="39">
        <v>23</v>
      </c>
      <c r="AC8" s="39">
        <v>24</v>
      </c>
      <c r="AD8" s="39">
        <v>25</v>
      </c>
      <c r="AE8" s="39">
        <v>26</v>
      </c>
      <c r="AF8" s="39">
        <v>27</v>
      </c>
      <c r="AG8" s="39">
        <v>28</v>
      </c>
      <c r="AH8" s="39">
        <v>29</v>
      </c>
      <c r="AI8" s="39">
        <v>30</v>
      </c>
      <c r="AJ8" s="39">
        <v>31</v>
      </c>
      <c r="AK8" s="39">
        <v>32</v>
      </c>
      <c r="AL8" s="39">
        <v>33</v>
      </c>
      <c r="AM8" s="39">
        <v>34</v>
      </c>
      <c r="AN8" s="39">
        <v>35</v>
      </c>
      <c r="AO8" s="39">
        <v>36</v>
      </c>
      <c r="AP8" s="39">
        <v>53</v>
      </c>
      <c r="AQ8" s="39">
        <v>54</v>
      </c>
      <c r="AR8" s="39">
        <v>55</v>
      </c>
      <c r="AS8" s="39">
        <v>56</v>
      </c>
      <c r="AT8" s="39">
        <v>37</v>
      </c>
      <c r="AU8" s="39">
        <v>38</v>
      </c>
      <c r="AV8" s="39">
        <v>39</v>
      </c>
      <c r="AW8" s="39">
        <v>40</v>
      </c>
      <c r="AX8" s="39">
        <v>41</v>
      </c>
      <c r="AY8" s="39">
        <v>42</v>
      </c>
      <c r="AZ8" s="39">
        <v>43</v>
      </c>
      <c r="BA8" s="39">
        <v>44</v>
      </c>
      <c r="BB8" s="39">
        <v>45</v>
      </c>
      <c r="BC8" s="39">
        <v>46</v>
      </c>
      <c r="BD8" s="39">
        <v>47</v>
      </c>
      <c r="BE8" s="39">
        <v>48</v>
      </c>
      <c r="BF8" s="39">
        <v>49</v>
      </c>
      <c r="BG8" s="39">
        <v>50</v>
      </c>
      <c r="BH8" s="39">
        <v>51</v>
      </c>
      <c r="BI8" s="39">
        <v>52</v>
      </c>
      <c r="BJ8" s="39">
        <v>53</v>
      </c>
      <c r="BK8" s="39">
        <v>54</v>
      </c>
      <c r="BL8" s="39">
        <v>55</v>
      </c>
      <c r="BM8" s="39">
        <v>56</v>
      </c>
      <c r="BN8" s="39">
        <v>57</v>
      </c>
      <c r="BO8" s="39">
        <v>58</v>
      </c>
      <c r="BP8" s="39">
        <v>59</v>
      </c>
      <c r="BQ8" s="39">
        <v>60</v>
      </c>
      <c r="BR8" s="40"/>
    </row>
    <row r="9" spans="1:71" s="51" customFormat="1" ht="18.75" customHeight="1">
      <c r="A9" s="206" t="s">
        <v>154</v>
      </c>
      <c r="B9" s="41">
        <f>SUM(B10:B28)</f>
        <v>25309</v>
      </c>
      <c r="C9" s="41">
        <f>SUM(C10:C28)</f>
        <v>23637</v>
      </c>
      <c r="D9" s="42">
        <f aca="true" t="shared" si="0" ref="D9:D28">C9/B9*100</f>
        <v>93.39365443123</v>
      </c>
      <c r="E9" s="41">
        <f aca="true" t="shared" si="1" ref="E9:E28">C9-B9</f>
        <v>-1672</v>
      </c>
      <c r="F9" s="41">
        <f>SUM(F10:F28)</f>
        <v>11095</v>
      </c>
      <c r="G9" s="41">
        <f>SUM(G10:G28)</f>
        <v>9033</v>
      </c>
      <c r="H9" s="42">
        <f aca="true" t="shared" si="2" ref="H9:H28">G9/F9*100</f>
        <v>81.41505182514646</v>
      </c>
      <c r="I9" s="41">
        <f aca="true" t="shared" si="3" ref="I9:I28">G9-F9</f>
        <v>-2062</v>
      </c>
      <c r="J9" s="41">
        <f>SUM(J10:J28)</f>
        <v>9844</v>
      </c>
      <c r="K9" s="41">
        <f>SUM(K10:K28)</f>
        <v>9485</v>
      </c>
      <c r="L9" s="42">
        <f aca="true" t="shared" si="4" ref="L9:L28">K9/J9*100</f>
        <v>96.35310849248273</v>
      </c>
      <c r="M9" s="41">
        <f aca="true" t="shared" si="5" ref="M9:M28">K9-J9</f>
        <v>-359</v>
      </c>
      <c r="N9" s="41">
        <f>SUM(N10:N28)</f>
        <v>3507</v>
      </c>
      <c r="O9" s="41">
        <f>SUM(O10:O28)</f>
        <v>4318</v>
      </c>
      <c r="P9" s="43">
        <f>O9/N9*100</f>
        <v>123.12517821499857</v>
      </c>
      <c r="Q9" s="41">
        <f aca="true" t="shared" si="6" ref="Q9:Q28">O9-N9</f>
        <v>811</v>
      </c>
      <c r="R9" s="41">
        <f>SUM(R10:R28)</f>
        <v>2133</v>
      </c>
      <c r="S9" s="41">
        <f>SUM(S10:S28)</f>
        <v>1959</v>
      </c>
      <c r="T9" s="43">
        <f aca="true" t="shared" si="7" ref="T9:T28">S9/R9*100</f>
        <v>91.84247538677918</v>
      </c>
      <c r="U9" s="41">
        <f aca="true" t="shared" si="8" ref="U9:U28">S9-R9</f>
        <v>-174</v>
      </c>
      <c r="V9" s="44">
        <f>SUM(V10:V28)</f>
        <v>0</v>
      </c>
      <c r="W9" s="44">
        <f>SUM(W10:W28)</f>
        <v>0</v>
      </c>
      <c r="X9" s="43" t="e">
        <f aca="true" t="shared" si="9" ref="X9:X28">W9/V9*100</f>
        <v>#DIV/0!</v>
      </c>
      <c r="Y9" s="44">
        <f aca="true" t="shared" si="10" ref="Y9:Y19">W9-V9</f>
        <v>0</v>
      </c>
      <c r="Z9" s="41">
        <f>SUM(Z10:Z28)</f>
        <v>38067</v>
      </c>
      <c r="AA9" s="41">
        <f>SUM(AA10:AA28)</f>
        <v>36618</v>
      </c>
      <c r="AB9" s="42">
        <f aca="true" t="shared" si="11" ref="AB9:AB28">AA9/Z9*100</f>
        <v>96.19355347151077</v>
      </c>
      <c r="AC9" s="41">
        <f aca="true" t="shared" si="12" ref="AC9:AC28">AA9-Z9</f>
        <v>-1449</v>
      </c>
      <c r="AD9" s="41">
        <f>SUM(AD10:AD28)</f>
        <v>22015</v>
      </c>
      <c r="AE9" s="41">
        <f>SUM(AE10:AE28)</f>
        <v>20769</v>
      </c>
      <c r="AF9" s="42">
        <f aca="true" t="shared" si="13" ref="AF9:AF28">AE9/AD9*100</f>
        <v>94.34022257551669</v>
      </c>
      <c r="AG9" s="41">
        <f aca="true" t="shared" si="14" ref="AG9:AG28">AE9-AD9</f>
        <v>-1246</v>
      </c>
      <c r="AH9" s="41">
        <f>SUM(AH10:AH28)</f>
        <v>10837</v>
      </c>
      <c r="AI9" s="41">
        <f>SUM(AI10:AI28)</f>
        <v>10625</v>
      </c>
      <c r="AJ9" s="42">
        <f aca="true" t="shared" si="15" ref="AJ9:AJ28">AI9/AH9*100</f>
        <v>98.04373904217034</v>
      </c>
      <c r="AK9" s="41">
        <f aca="true" t="shared" si="16" ref="AK9:AK28">AI9-AH9</f>
        <v>-212</v>
      </c>
      <c r="AL9" s="41">
        <f>SUM(AL10:AL28)</f>
        <v>2867</v>
      </c>
      <c r="AM9" s="41">
        <f>SUM(AM10:AM28)</f>
        <v>2272</v>
      </c>
      <c r="AN9" s="43">
        <f aca="true" t="shared" si="17" ref="AN9:AN28">AM9/AL9*100</f>
        <v>79.24659923264737</v>
      </c>
      <c r="AO9" s="41">
        <f aca="true" t="shared" si="18" ref="AO9:AO28">AM9-AL9</f>
        <v>-595</v>
      </c>
      <c r="AP9" s="45">
        <f aca="true" t="shared" si="19" ref="AP9:AP28">B9-AR9-BB9</f>
        <v>-78412</v>
      </c>
      <c r="AQ9" s="46">
        <f aca="true" t="shared" si="20" ref="AQ9:AQ28">C9-AS9-BC9</f>
        <v>-78879</v>
      </c>
      <c r="AR9" s="46">
        <f>SUM(AR10:AR28)</f>
        <v>89022</v>
      </c>
      <c r="AS9" s="47">
        <f>SUM(AS10:AS28)</f>
        <v>88377</v>
      </c>
      <c r="AT9" s="48">
        <f>SUM(AT10:AT28)</f>
        <v>3317</v>
      </c>
      <c r="AU9" s="48">
        <f>SUM(AU10:AU28)</f>
        <v>3066</v>
      </c>
      <c r="AV9" s="49">
        <f>ROUND(AU9/AT9*100,1)</f>
        <v>92.4</v>
      </c>
      <c r="AW9" s="48">
        <f aca="true" t="shared" si="21" ref="AW9:AW28">AU9-AT9</f>
        <v>-251</v>
      </c>
      <c r="AX9" s="41">
        <f>SUM(AX10:AX28)</f>
        <v>13757</v>
      </c>
      <c r="AY9" s="41">
        <f>SUM(AY10:AY28)</f>
        <v>14372</v>
      </c>
      <c r="AZ9" s="43">
        <f aca="true" t="shared" si="22" ref="AZ9:AZ28">ROUND(AY9/AX9*100,1)</f>
        <v>104.5</v>
      </c>
      <c r="BA9" s="41">
        <f aca="true" t="shared" si="23" ref="BA9:BA28">AY9-AX9</f>
        <v>615</v>
      </c>
      <c r="BB9" s="41">
        <f>SUM(BB10:BB28)</f>
        <v>14699</v>
      </c>
      <c r="BC9" s="41">
        <f>SUM(BC10:BC28)</f>
        <v>14139</v>
      </c>
      <c r="BD9" s="43">
        <f aca="true" t="shared" si="24" ref="BD9:BD28">BC9/BB9*100</f>
        <v>96.1902170215661</v>
      </c>
      <c r="BE9" s="41">
        <f aca="true" t="shared" si="25" ref="BE9:BE28">BC9-BB9</f>
        <v>-560</v>
      </c>
      <c r="BF9" s="41">
        <f>SUM(BF10:BF28)</f>
        <v>11287</v>
      </c>
      <c r="BG9" s="41">
        <f>SUM(BG10:BG28)</f>
        <v>10750</v>
      </c>
      <c r="BH9" s="43">
        <f aca="true" t="shared" si="26" ref="BH9:BH28">BG9/BF9*100</f>
        <v>95.2423141667405</v>
      </c>
      <c r="BI9" s="41">
        <f aca="true" t="shared" si="27" ref="BI9:BI28">BG9-BF9</f>
        <v>-537</v>
      </c>
      <c r="BJ9" s="41">
        <v>1756.87</v>
      </c>
      <c r="BK9" s="41">
        <v>2240.25</v>
      </c>
      <c r="BL9" s="41">
        <f aca="true" t="shared" si="28" ref="BL9:BL28">BK9-BJ9</f>
        <v>483.3800000000001</v>
      </c>
      <c r="BM9" s="41">
        <f>SUM(BM10:BM28)</f>
        <v>1706</v>
      </c>
      <c r="BN9" s="41">
        <f>SUM(BN10:BN28)</f>
        <v>2202</v>
      </c>
      <c r="BO9" s="43">
        <f aca="true" t="shared" si="29" ref="BO9:BO28">ROUND(BN9/BM9*100,1)</f>
        <v>129.1</v>
      </c>
      <c r="BP9" s="41">
        <f aca="true" t="shared" si="30" ref="BP9:BP28">BN9-BM9</f>
        <v>496</v>
      </c>
      <c r="BQ9" s="41">
        <v>982</v>
      </c>
      <c r="BR9" s="50"/>
      <c r="BS9" s="50"/>
    </row>
    <row r="10" spans="1:73" ht="21.75" customHeight="1">
      <c r="A10" s="207" t="s">
        <v>181</v>
      </c>
      <c r="B10" s="52">
        <v>1134</v>
      </c>
      <c r="C10" s="53">
        <v>1181</v>
      </c>
      <c r="D10" s="42">
        <f t="shared" si="0"/>
        <v>104.14462081128748</v>
      </c>
      <c r="E10" s="41">
        <f t="shared" si="1"/>
        <v>47</v>
      </c>
      <c r="F10" s="52">
        <v>459</v>
      </c>
      <c r="G10" s="52">
        <v>511</v>
      </c>
      <c r="H10" s="42">
        <f t="shared" si="2"/>
        <v>111.32897603485839</v>
      </c>
      <c r="I10" s="41">
        <f t="shared" si="3"/>
        <v>52</v>
      </c>
      <c r="J10" s="52">
        <v>318</v>
      </c>
      <c r="K10" s="52">
        <v>229</v>
      </c>
      <c r="L10" s="42">
        <f t="shared" si="4"/>
        <v>72.0125786163522</v>
      </c>
      <c r="M10" s="41">
        <f t="shared" si="5"/>
        <v>-89</v>
      </c>
      <c r="N10" s="52">
        <v>71</v>
      </c>
      <c r="O10" s="52">
        <v>48</v>
      </c>
      <c r="P10" s="43">
        <f>O10/N10*100</f>
        <v>67.6056338028169</v>
      </c>
      <c r="Q10" s="44">
        <f t="shared" si="6"/>
        <v>-23</v>
      </c>
      <c r="R10" s="52">
        <v>84</v>
      </c>
      <c r="S10" s="214">
        <v>69</v>
      </c>
      <c r="T10" s="43">
        <f t="shared" si="7"/>
        <v>82.14285714285714</v>
      </c>
      <c r="U10" s="41">
        <f t="shared" si="8"/>
        <v>-15</v>
      </c>
      <c r="V10" s="44"/>
      <c r="W10" s="44"/>
      <c r="X10" s="43" t="e">
        <f t="shared" si="9"/>
        <v>#DIV/0!</v>
      </c>
      <c r="Y10" s="44">
        <f t="shared" si="10"/>
        <v>0</v>
      </c>
      <c r="Z10" s="52">
        <v>1088</v>
      </c>
      <c r="AA10" s="52">
        <v>1508</v>
      </c>
      <c r="AB10" s="42">
        <f t="shared" si="11"/>
        <v>138.60294117647058</v>
      </c>
      <c r="AC10" s="41">
        <f t="shared" si="12"/>
        <v>420</v>
      </c>
      <c r="AD10" s="52">
        <v>979</v>
      </c>
      <c r="AE10" s="52">
        <v>1100</v>
      </c>
      <c r="AF10" s="42">
        <f t="shared" si="13"/>
        <v>112.35955056179776</v>
      </c>
      <c r="AG10" s="41">
        <f t="shared" si="14"/>
        <v>121</v>
      </c>
      <c r="AH10" s="52">
        <v>89</v>
      </c>
      <c r="AI10" s="53">
        <v>336</v>
      </c>
      <c r="AJ10" s="42">
        <f t="shared" si="15"/>
        <v>377.5280898876404</v>
      </c>
      <c r="AK10" s="41">
        <f t="shared" si="16"/>
        <v>247</v>
      </c>
      <c r="AL10" s="52">
        <v>100</v>
      </c>
      <c r="AM10" s="52">
        <v>59</v>
      </c>
      <c r="AN10" s="43">
        <f t="shared" si="17"/>
        <v>59</v>
      </c>
      <c r="AO10" s="41">
        <f t="shared" si="18"/>
        <v>-41</v>
      </c>
      <c r="AP10" s="45">
        <f t="shared" si="19"/>
        <v>-5842</v>
      </c>
      <c r="AQ10" s="46">
        <f t="shared" si="20"/>
        <v>-5057</v>
      </c>
      <c r="AR10" s="46">
        <v>6287</v>
      </c>
      <c r="AS10" s="47">
        <v>5448</v>
      </c>
      <c r="AT10" s="218">
        <v>114</v>
      </c>
      <c r="AU10" s="218">
        <v>104</v>
      </c>
      <c r="AV10" s="49">
        <f aca="true" t="shared" si="31" ref="AV10:AV28">ROUND(AU10/AT10*100,1)</f>
        <v>91.2</v>
      </c>
      <c r="AW10" s="48">
        <f t="shared" si="21"/>
        <v>-10</v>
      </c>
      <c r="AX10" s="220">
        <v>349</v>
      </c>
      <c r="AY10" s="52">
        <v>270</v>
      </c>
      <c r="AZ10" s="43">
        <f t="shared" si="22"/>
        <v>77.4</v>
      </c>
      <c r="BA10" s="41">
        <f t="shared" si="23"/>
        <v>-79</v>
      </c>
      <c r="BB10" s="52">
        <v>689</v>
      </c>
      <c r="BC10" s="52">
        <v>790</v>
      </c>
      <c r="BD10" s="43">
        <f t="shared" si="24"/>
        <v>114.6589259796807</v>
      </c>
      <c r="BE10" s="41">
        <f t="shared" si="25"/>
        <v>101</v>
      </c>
      <c r="BF10" s="52">
        <v>607</v>
      </c>
      <c r="BG10" s="52">
        <v>712</v>
      </c>
      <c r="BH10" s="43">
        <f t="shared" si="26"/>
        <v>117.2981878088962</v>
      </c>
      <c r="BI10" s="41">
        <f t="shared" si="27"/>
        <v>105</v>
      </c>
      <c r="BJ10" s="53">
        <v>1601.7152658662092</v>
      </c>
      <c r="BK10" s="52">
        <v>2305.3314121037465</v>
      </c>
      <c r="BL10" s="41">
        <f t="shared" si="28"/>
        <v>703.6161462375374</v>
      </c>
      <c r="BM10" s="52">
        <v>22</v>
      </c>
      <c r="BN10" s="52">
        <v>23</v>
      </c>
      <c r="BO10" s="43">
        <f t="shared" si="29"/>
        <v>104.5</v>
      </c>
      <c r="BP10" s="41">
        <f t="shared" si="30"/>
        <v>1</v>
      </c>
      <c r="BQ10" s="52">
        <v>15</v>
      </c>
      <c r="BR10" s="51"/>
      <c r="BS10" s="51"/>
      <c r="BT10" s="51"/>
      <c r="BU10" s="51"/>
    </row>
    <row r="11" spans="1:73" ht="21.75" customHeight="1">
      <c r="A11" s="207" t="s">
        <v>182</v>
      </c>
      <c r="B11" s="52">
        <v>884</v>
      </c>
      <c r="C11" s="53">
        <v>880</v>
      </c>
      <c r="D11" s="42">
        <f t="shared" si="0"/>
        <v>99.5475113122172</v>
      </c>
      <c r="E11" s="41">
        <f t="shared" si="1"/>
        <v>-4</v>
      </c>
      <c r="F11" s="52">
        <v>340</v>
      </c>
      <c r="G11" s="52">
        <v>343</v>
      </c>
      <c r="H11" s="42">
        <f t="shared" si="2"/>
        <v>100.88235294117646</v>
      </c>
      <c r="I11" s="41">
        <f t="shared" si="3"/>
        <v>3</v>
      </c>
      <c r="J11" s="52">
        <v>448</v>
      </c>
      <c r="K11" s="52">
        <v>464</v>
      </c>
      <c r="L11" s="42">
        <f t="shared" si="4"/>
        <v>103.57142857142858</v>
      </c>
      <c r="M11" s="41">
        <f t="shared" si="5"/>
        <v>16</v>
      </c>
      <c r="N11" s="52">
        <v>41</v>
      </c>
      <c r="O11" s="52">
        <v>199</v>
      </c>
      <c r="P11" s="43">
        <f aca="true" t="shared" si="32" ref="P11:P20">O11/N11*100</f>
        <v>485.3658536585366</v>
      </c>
      <c r="Q11" s="44">
        <f t="shared" si="6"/>
        <v>158</v>
      </c>
      <c r="R11" s="52">
        <v>170</v>
      </c>
      <c r="S11" s="214">
        <v>124</v>
      </c>
      <c r="T11" s="43">
        <f t="shared" si="7"/>
        <v>72.94117647058823</v>
      </c>
      <c r="U11" s="41">
        <f t="shared" si="8"/>
        <v>-46</v>
      </c>
      <c r="V11" s="44"/>
      <c r="W11" s="44"/>
      <c r="X11" s="43" t="e">
        <f t="shared" si="9"/>
        <v>#DIV/0!</v>
      </c>
      <c r="Y11" s="44">
        <f t="shared" si="10"/>
        <v>0</v>
      </c>
      <c r="Z11" s="52">
        <v>1075</v>
      </c>
      <c r="AA11" s="52">
        <v>1241</v>
      </c>
      <c r="AB11" s="42">
        <f t="shared" si="11"/>
        <v>115.44186046511629</v>
      </c>
      <c r="AC11" s="41">
        <f t="shared" si="12"/>
        <v>166</v>
      </c>
      <c r="AD11" s="52">
        <v>745</v>
      </c>
      <c r="AE11" s="52">
        <v>763</v>
      </c>
      <c r="AF11" s="42">
        <f t="shared" si="13"/>
        <v>102.41610738255034</v>
      </c>
      <c r="AG11" s="41">
        <f t="shared" si="14"/>
        <v>18</v>
      </c>
      <c r="AH11" s="52">
        <v>220</v>
      </c>
      <c r="AI11" s="53">
        <v>306</v>
      </c>
      <c r="AJ11" s="42">
        <f t="shared" si="15"/>
        <v>139.0909090909091</v>
      </c>
      <c r="AK11" s="41">
        <f t="shared" si="16"/>
        <v>86</v>
      </c>
      <c r="AL11" s="52">
        <v>200</v>
      </c>
      <c r="AM11" s="52">
        <v>143</v>
      </c>
      <c r="AN11" s="43">
        <f t="shared" si="17"/>
        <v>71.5</v>
      </c>
      <c r="AO11" s="41">
        <f t="shared" si="18"/>
        <v>-57</v>
      </c>
      <c r="AP11" s="45">
        <f t="shared" si="19"/>
        <v>-2005</v>
      </c>
      <c r="AQ11" s="46">
        <f t="shared" si="20"/>
        <v>-1732</v>
      </c>
      <c r="AR11" s="46">
        <v>2528</v>
      </c>
      <c r="AS11" s="47">
        <v>2144</v>
      </c>
      <c r="AT11" s="218">
        <v>115</v>
      </c>
      <c r="AU11" s="218">
        <v>106</v>
      </c>
      <c r="AV11" s="49">
        <f t="shared" si="31"/>
        <v>92.2</v>
      </c>
      <c r="AW11" s="48">
        <f t="shared" si="21"/>
        <v>-9</v>
      </c>
      <c r="AX11" s="220">
        <v>489</v>
      </c>
      <c r="AY11" s="52">
        <v>511</v>
      </c>
      <c r="AZ11" s="43">
        <f t="shared" si="22"/>
        <v>104.5</v>
      </c>
      <c r="BA11" s="41">
        <f t="shared" si="23"/>
        <v>22</v>
      </c>
      <c r="BB11" s="52">
        <v>361</v>
      </c>
      <c r="BC11" s="52">
        <v>468</v>
      </c>
      <c r="BD11" s="43">
        <f t="shared" si="24"/>
        <v>129.6398891966759</v>
      </c>
      <c r="BE11" s="41">
        <f t="shared" si="25"/>
        <v>107</v>
      </c>
      <c r="BF11" s="52">
        <v>279</v>
      </c>
      <c r="BG11" s="52">
        <v>373</v>
      </c>
      <c r="BH11" s="43">
        <f t="shared" si="26"/>
        <v>133.69175627240145</v>
      </c>
      <c r="BI11" s="41">
        <f t="shared" si="27"/>
        <v>94</v>
      </c>
      <c r="BJ11" s="53">
        <v>1669.7947214076246</v>
      </c>
      <c r="BK11" s="52">
        <v>2190.6040268456377</v>
      </c>
      <c r="BL11" s="41">
        <f t="shared" si="28"/>
        <v>520.8093054380131</v>
      </c>
      <c r="BM11" s="52">
        <v>38</v>
      </c>
      <c r="BN11" s="52">
        <v>45</v>
      </c>
      <c r="BO11" s="43">
        <f t="shared" si="29"/>
        <v>118.4</v>
      </c>
      <c r="BP11" s="41">
        <f t="shared" si="30"/>
        <v>7</v>
      </c>
      <c r="BQ11" s="52">
        <v>17</v>
      </c>
      <c r="BR11" s="51"/>
      <c r="BS11" s="51"/>
      <c r="BT11" s="51"/>
      <c r="BU11" s="51"/>
    </row>
    <row r="12" spans="1:73" ht="21.75" customHeight="1">
      <c r="A12" s="207" t="s">
        <v>155</v>
      </c>
      <c r="B12" s="52">
        <v>696</v>
      </c>
      <c r="C12" s="53">
        <v>678</v>
      </c>
      <c r="D12" s="42">
        <f t="shared" si="0"/>
        <v>97.41379310344827</v>
      </c>
      <c r="E12" s="41">
        <f t="shared" si="1"/>
        <v>-18</v>
      </c>
      <c r="F12" s="52">
        <v>276</v>
      </c>
      <c r="G12" s="52">
        <v>188</v>
      </c>
      <c r="H12" s="42">
        <f t="shared" si="2"/>
        <v>68.11594202898551</v>
      </c>
      <c r="I12" s="41">
        <f t="shared" si="3"/>
        <v>-88</v>
      </c>
      <c r="J12" s="52">
        <v>192</v>
      </c>
      <c r="K12" s="52">
        <v>162</v>
      </c>
      <c r="L12" s="42">
        <f t="shared" si="4"/>
        <v>84.375</v>
      </c>
      <c r="M12" s="41">
        <f t="shared" si="5"/>
        <v>-30</v>
      </c>
      <c r="N12" s="52">
        <v>3</v>
      </c>
      <c r="O12" s="52">
        <v>9</v>
      </c>
      <c r="P12" s="43">
        <f t="shared" si="32"/>
        <v>300</v>
      </c>
      <c r="Q12" s="44">
        <f t="shared" si="6"/>
        <v>6</v>
      </c>
      <c r="R12" s="52">
        <v>73</v>
      </c>
      <c r="S12" s="214">
        <v>75</v>
      </c>
      <c r="T12" s="43">
        <f t="shared" si="7"/>
        <v>102.73972602739727</v>
      </c>
      <c r="U12" s="41">
        <f t="shared" si="8"/>
        <v>2</v>
      </c>
      <c r="V12" s="44"/>
      <c r="W12" s="44"/>
      <c r="X12" s="43" t="e">
        <f t="shared" si="9"/>
        <v>#DIV/0!</v>
      </c>
      <c r="Y12" s="44">
        <f t="shared" si="10"/>
        <v>0</v>
      </c>
      <c r="Z12" s="52">
        <v>668</v>
      </c>
      <c r="AA12" s="52">
        <v>722</v>
      </c>
      <c r="AB12" s="42">
        <f t="shared" si="11"/>
        <v>108.08383233532935</v>
      </c>
      <c r="AC12" s="41">
        <f t="shared" si="12"/>
        <v>54</v>
      </c>
      <c r="AD12" s="52">
        <v>649</v>
      </c>
      <c r="AE12" s="52">
        <v>638</v>
      </c>
      <c r="AF12" s="42">
        <f t="shared" si="13"/>
        <v>98.30508474576271</v>
      </c>
      <c r="AG12" s="41">
        <f t="shared" si="14"/>
        <v>-11</v>
      </c>
      <c r="AH12" s="52">
        <v>0</v>
      </c>
      <c r="AI12" s="53">
        <v>74</v>
      </c>
      <c r="AJ12" s="42">
        <v>0</v>
      </c>
      <c r="AK12" s="41">
        <f t="shared" si="16"/>
        <v>74</v>
      </c>
      <c r="AL12" s="52">
        <v>65</v>
      </c>
      <c r="AM12" s="52">
        <v>55</v>
      </c>
      <c r="AN12" s="43">
        <f t="shared" si="17"/>
        <v>84.61538461538461</v>
      </c>
      <c r="AO12" s="41">
        <f t="shared" si="18"/>
        <v>-10</v>
      </c>
      <c r="AP12" s="45">
        <f t="shared" si="19"/>
        <v>-10373</v>
      </c>
      <c r="AQ12" s="46">
        <f t="shared" si="20"/>
        <v>-11192</v>
      </c>
      <c r="AR12" s="46">
        <v>10657</v>
      </c>
      <c r="AS12" s="47">
        <v>11455</v>
      </c>
      <c r="AT12" s="218">
        <v>57</v>
      </c>
      <c r="AU12" s="218">
        <v>62</v>
      </c>
      <c r="AV12" s="49">
        <f t="shared" si="31"/>
        <v>108.8</v>
      </c>
      <c r="AW12" s="48">
        <f t="shared" si="21"/>
        <v>5</v>
      </c>
      <c r="AX12" s="220">
        <v>186</v>
      </c>
      <c r="AY12" s="52">
        <v>198</v>
      </c>
      <c r="AZ12" s="43">
        <f t="shared" si="22"/>
        <v>106.5</v>
      </c>
      <c r="BA12" s="41">
        <f t="shared" si="23"/>
        <v>12</v>
      </c>
      <c r="BB12" s="52">
        <v>412</v>
      </c>
      <c r="BC12" s="52">
        <v>415</v>
      </c>
      <c r="BD12" s="43">
        <f t="shared" si="24"/>
        <v>100.72815533980584</v>
      </c>
      <c r="BE12" s="41">
        <f t="shared" si="25"/>
        <v>3</v>
      </c>
      <c r="BF12" s="52">
        <v>317</v>
      </c>
      <c r="BG12" s="52">
        <v>312</v>
      </c>
      <c r="BH12" s="43">
        <f t="shared" si="26"/>
        <v>98.42271293375394</v>
      </c>
      <c r="BI12" s="41">
        <f t="shared" si="27"/>
        <v>-5</v>
      </c>
      <c r="BJ12" s="53">
        <v>1532.716049382716</v>
      </c>
      <c r="BK12" s="52">
        <v>2070.8571428571427</v>
      </c>
      <c r="BL12" s="41">
        <f t="shared" si="28"/>
        <v>538.1410934744267</v>
      </c>
      <c r="BM12" s="52">
        <v>8</v>
      </c>
      <c r="BN12" s="52">
        <v>28</v>
      </c>
      <c r="BO12" s="43">
        <f t="shared" si="29"/>
        <v>350</v>
      </c>
      <c r="BP12" s="41">
        <f t="shared" si="30"/>
        <v>20</v>
      </c>
      <c r="BQ12" s="52">
        <v>19</v>
      </c>
      <c r="BR12" s="51"/>
      <c r="BS12" s="51"/>
      <c r="BT12" s="51"/>
      <c r="BU12" s="51"/>
    </row>
    <row r="13" spans="1:73" ht="21.75" customHeight="1">
      <c r="A13" s="207" t="s">
        <v>183</v>
      </c>
      <c r="B13" s="52">
        <v>1227</v>
      </c>
      <c r="C13" s="53">
        <v>1138</v>
      </c>
      <c r="D13" s="42">
        <f t="shared" si="0"/>
        <v>92.74653626731867</v>
      </c>
      <c r="E13" s="41">
        <f t="shared" si="1"/>
        <v>-89</v>
      </c>
      <c r="F13" s="52">
        <v>462</v>
      </c>
      <c r="G13" s="52">
        <v>320</v>
      </c>
      <c r="H13" s="42">
        <f t="shared" si="2"/>
        <v>69.26406926406926</v>
      </c>
      <c r="I13" s="41">
        <f t="shared" si="3"/>
        <v>-142</v>
      </c>
      <c r="J13" s="52">
        <v>425</v>
      </c>
      <c r="K13" s="52">
        <v>369</v>
      </c>
      <c r="L13" s="42">
        <f t="shared" si="4"/>
        <v>86.82352941176471</v>
      </c>
      <c r="M13" s="41">
        <f t="shared" si="5"/>
        <v>-56</v>
      </c>
      <c r="N13" s="52">
        <v>37</v>
      </c>
      <c r="O13" s="52">
        <v>64</v>
      </c>
      <c r="P13" s="43">
        <f t="shared" si="32"/>
        <v>172.97297297297297</v>
      </c>
      <c r="Q13" s="44">
        <f t="shared" si="6"/>
        <v>27</v>
      </c>
      <c r="R13" s="52">
        <v>166</v>
      </c>
      <c r="S13" s="214">
        <v>160</v>
      </c>
      <c r="T13" s="43">
        <f t="shared" si="7"/>
        <v>96.3855421686747</v>
      </c>
      <c r="U13" s="41">
        <f t="shared" si="8"/>
        <v>-6</v>
      </c>
      <c r="V13" s="44"/>
      <c r="W13" s="44"/>
      <c r="X13" s="43" t="e">
        <f t="shared" si="9"/>
        <v>#DIV/0!</v>
      </c>
      <c r="Y13" s="44">
        <f t="shared" si="10"/>
        <v>0</v>
      </c>
      <c r="Z13" s="52">
        <v>1333</v>
      </c>
      <c r="AA13" s="52">
        <v>1190</v>
      </c>
      <c r="AB13" s="42">
        <f t="shared" si="11"/>
        <v>89.27231807951988</v>
      </c>
      <c r="AC13" s="41">
        <f t="shared" si="12"/>
        <v>-143</v>
      </c>
      <c r="AD13" s="52">
        <v>1186</v>
      </c>
      <c r="AE13" s="52">
        <v>1064</v>
      </c>
      <c r="AF13" s="42">
        <f t="shared" si="13"/>
        <v>89.7133220910624</v>
      </c>
      <c r="AG13" s="41">
        <f t="shared" si="14"/>
        <v>-122</v>
      </c>
      <c r="AH13" s="52">
        <v>72</v>
      </c>
      <c r="AI13" s="53">
        <v>69</v>
      </c>
      <c r="AJ13" s="42">
        <f t="shared" si="15"/>
        <v>95.83333333333334</v>
      </c>
      <c r="AK13" s="41">
        <f t="shared" si="16"/>
        <v>-3</v>
      </c>
      <c r="AL13" s="52">
        <v>137</v>
      </c>
      <c r="AM13" s="52">
        <v>142</v>
      </c>
      <c r="AN13" s="43">
        <f t="shared" si="17"/>
        <v>103.64963503649636</v>
      </c>
      <c r="AO13" s="41">
        <f t="shared" si="18"/>
        <v>5</v>
      </c>
      <c r="AP13" s="45">
        <f t="shared" si="19"/>
        <v>-3264</v>
      </c>
      <c r="AQ13" s="46">
        <f t="shared" si="20"/>
        <v>-4563</v>
      </c>
      <c r="AR13" s="46">
        <v>3851</v>
      </c>
      <c r="AS13" s="47">
        <v>5053</v>
      </c>
      <c r="AT13" s="218">
        <v>67</v>
      </c>
      <c r="AU13" s="218">
        <v>85</v>
      </c>
      <c r="AV13" s="49">
        <f t="shared" si="31"/>
        <v>126.9</v>
      </c>
      <c r="AW13" s="48">
        <f t="shared" si="21"/>
        <v>18</v>
      </c>
      <c r="AX13" s="220">
        <v>483</v>
      </c>
      <c r="AY13" s="52">
        <v>414</v>
      </c>
      <c r="AZ13" s="43">
        <f t="shared" si="22"/>
        <v>85.7</v>
      </c>
      <c r="BA13" s="41">
        <f t="shared" si="23"/>
        <v>-69</v>
      </c>
      <c r="BB13" s="52">
        <v>640</v>
      </c>
      <c r="BC13" s="52">
        <v>648</v>
      </c>
      <c r="BD13" s="43">
        <f t="shared" si="24"/>
        <v>101.25</v>
      </c>
      <c r="BE13" s="41">
        <f t="shared" si="25"/>
        <v>8</v>
      </c>
      <c r="BF13" s="52">
        <v>519</v>
      </c>
      <c r="BG13" s="52">
        <v>535</v>
      </c>
      <c r="BH13" s="43">
        <f t="shared" si="26"/>
        <v>103.08285163776493</v>
      </c>
      <c r="BI13" s="41">
        <f t="shared" si="27"/>
        <v>16</v>
      </c>
      <c r="BJ13" s="53">
        <v>1555.2787663107947</v>
      </c>
      <c r="BK13" s="52">
        <v>1993.987341772152</v>
      </c>
      <c r="BL13" s="41">
        <f t="shared" si="28"/>
        <v>438.7085754613572</v>
      </c>
      <c r="BM13" s="52">
        <v>26</v>
      </c>
      <c r="BN13" s="52">
        <v>50</v>
      </c>
      <c r="BO13" s="43">
        <f t="shared" si="29"/>
        <v>192.3</v>
      </c>
      <c r="BP13" s="41">
        <f t="shared" si="30"/>
        <v>24</v>
      </c>
      <c r="BQ13" s="52">
        <v>18</v>
      </c>
      <c r="BR13" s="51"/>
      <c r="BS13" s="51"/>
      <c r="BT13" s="51"/>
      <c r="BU13" s="51"/>
    </row>
    <row r="14" spans="1:75" s="20" customFormat="1" ht="21.75" customHeight="1">
      <c r="A14" s="207" t="s">
        <v>184</v>
      </c>
      <c r="B14" s="52">
        <v>686</v>
      </c>
      <c r="C14" s="53">
        <v>565</v>
      </c>
      <c r="D14" s="42">
        <f t="shared" si="0"/>
        <v>82.36151603498543</v>
      </c>
      <c r="E14" s="41">
        <f t="shared" si="1"/>
        <v>-121</v>
      </c>
      <c r="F14" s="52">
        <v>311</v>
      </c>
      <c r="G14" s="52">
        <v>228</v>
      </c>
      <c r="H14" s="42">
        <f t="shared" si="2"/>
        <v>73.31189710610933</v>
      </c>
      <c r="I14" s="41">
        <f t="shared" si="3"/>
        <v>-83</v>
      </c>
      <c r="J14" s="52">
        <v>266</v>
      </c>
      <c r="K14" s="52">
        <v>225</v>
      </c>
      <c r="L14" s="42">
        <f t="shared" si="4"/>
        <v>84.58646616541353</v>
      </c>
      <c r="M14" s="41">
        <f t="shared" si="5"/>
        <v>-41</v>
      </c>
      <c r="N14" s="52">
        <v>85</v>
      </c>
      <c r="O14" s="52">
        <v>75</v>
      </c>
      <c r="P14" s="43">
        <f t="shared" si="32"/>
        <v>88.23529411764706</v>
      </c>
      <c r="Q14" s="44">
        <f t="shared" si="6"/>
        <v>-10</v>
      </c>
      <c r="R14" s="52">
        <v>28</v>
      </c>
      <c r="S14" s="214">
        <v>43</v>
      </c>
      <c r="T14" s="43">
        <f t="shared" si="7"/>
        <v>153.57142857142858</v>
      </c>
      <c r="U14" s="41">
        <f t="shared" si="8"/>
        <v>15</v>
      </c>
      <c r="V14" s="44"/>
      <c r="W14" s="44"/>
      <c r="X14" s="43" t="e">
        <f t="shared" si="9"/>
        <v>#DIV/0!</v>
      </c>
      <c r="Y14" s="44">
        <f t="shared" si="10"/>
        <v>0</v>
      </c>
      <c r="Z14" s="52">
        <v>1241</v>
      </c>
      <c r="AA14" s="52">
        <v>716</v>
      </c>
      <c r="AB14" s="42">
        <f t="shared" si="11"/>
        <v>57.69540692989524</v>
      </c>
      <c r="AC14" s="41">
        <f t="shared" si="12"/>
        <v>-525</v>
      </c>
      <c r="AD14" s="52">
        <v>638</v>
      </c>
      <c r="AE14" s="52">
        <v>490</v>
      </c>
      <c r="AF14" s="42">
        <f t="shared" si="13"/>
        <v>76.8025078369906</v>
      </c>
      <c r="AG14" s="41">
        <f t="shared" si="14"/>
        <v>-148</v>
      </c>
      <c r="AH14" s="52">
        <v>454</v>
      </c>
      <c r="AI14" s="53">
        <v>105</v>
      </c>
      <c r="AJ14" s="42">
        <f t="shared" si="15"/>
        <v>23.127753303964756</v>
      </c>
      <c r="AK14" s="41">
        <f t="shared" si="16"/>
        <v>-349</v>
      </c>
      <c r="AL14" s="52">
        <v>93</v>
      </c>
      <c r="AM14" s="52">
        <v>98</v>
      </c>
      <c r="AN14" s="43">
        <f t="shared" si="17"/>
        <v>105.3763440860215</v>
      </c>
      <c r="AO14" s="41">
        <f t="shared" si="18"/>
        <v>5</v>
      </c>
      <c r="AP14" s="45">
        <f t="shared" si="19"/>
        <v>-3530</v>
      </c>
      <c r="AQ14" s="46">
        <f t="shared" si="20"/>
        <v>-2943</v>
      </c>
      <c r="AR14" s="46">
        <v>3802</v>
      </c>
      <c r="AS14" s="47">
        <v>3180</v>
      </c>
      <c r="AT14" s="218">
        <v>88</v>
      </c>
      <c r="AU14" s="218">
        <v>84</v>
      </c>
      <c r="AV14" s="49">
        <f t="shared" si="31"/>
        <v>95.5</v>
      </c>
      <c r="AW14" s="48">
        <f t="shared" si="21"/>
        <v>-4</v>
      </c>
      <c r="AX14" s="220">
        <v>222</v>
      </c>
      <c r="AY14" s="52">
        <v>216</v>
      </c>
      <c r="AZ14" s="43">
        <f t="shared" si="22"/>
        <v>97.3</v>
      </c>
      <c r="BA14" s="41">
        <f t="shared" si="23"/>
        <v>-6</v>
      </c>
      <c r="BB14" s="52">
        <v>414</v>
      </c>
      <c r="BC14" s="52">
        <v>328</v>
      </c>
      <c r="BD14" s="43">
        <f t="shared" si="24"/>
        <v>79.22705314009661</v>
      </c>
      <c r="BE14" s="41">
        <f t="shared" si="25"/>
        <v>-86</v>
      </c>
      <c r="BF14" s="52">
        <v>357</v>
      </c>
      <c r="BG14" s="52">
        <v>278</v>
      </c>
      <c r="BH14" s="43">
        <f t="shared" si="26"/>
        <v>77.87114845938376</v>
      </c>
      <c r="BI14" s="41">
        <f t="shared" si="27"/>
        <v>-79</v>
      </c>
      <c r="BJ14" s="53">
        <v>1800.626959247649</v>
      </c>
      <c r="BK14" s="52">
        <v>1945.0980392156862</v>
      </c>
      <c r="BL14" s="41">
        <f t="shared" si="28"/>
        <v>144.4710799680372</v>
      </c>
      <c r="BM14" s="52">
        <v>18</v>
      </c>
      <c r="BN14" s="52">
        <v>44</v>
      </c>
      <c r="BO14" s="43">
        <f t="shared" si="29"/>
        <v>244.4</v>
      </c>
      <c r="BP14" s="41">
        <f t="shared" si="30"/>
        <v>26</v>
      </c>
      <c r="BQ14" s="52">
        <v>28</v>
      </c>
      <c r="BR14" s="51"/>
      <c r="BS14" s="51"/>
      <c r="BT14" s="51"/>
      <c r="BU14" s="51"/>
      <c r="BV14" s="14"/>
      <c r="BW14" s="14"/>
    </row>
    <row r="15" spans="1:75" s="20" customFormat="1" ht="21.75" customHeight="1">
      <c r="A15" s="207" t="s">
        <v>185</v>
      </c>
      <c r="B15" s="52">
        <v>2250</v>
      </c>
      <c r="C15" s="53">
        <v>2009</v>
      </c>
      <c r="D15" s="42">
        <f t="shared" si="0"/>
        <v>89.28888888888889</v>
      </c>
      <c r="E15" s="41">
        <f t="shared" si="1"/>
        <v>-241</v>
      </c>
      <c r="F15" s="52">
        <v>1083</v>
      </c>
      <c r="G15" s="52">
        <v>783</v>
      </c>
      <c r="H15" s="42">
        <f t="shared" si="2"/>
        <v>72.29916897506925</v>
      </c>
      <c r="I15" s="41">
        <f t="shared" si="3"/>
        <v>-300</v>
      </c>
      <c r="J15" s="52">
        <v>616</v>
      </c>
      <c r="K15" s="52">
        <v>689</v>
      </c>
      <c r="L15" s="42">
        <f t="shared" si="4"/>
        <v>111.85064935064935</v>
      </c>
      <c r="M15" s="41">
        <f t="shared" si="5"/>
        <v>73</v>
      </c>
      <c r="N15" s="52">
        <v>110</v>
      </c>
      <c r="O15" s="52">
        <v>260</v>
      </c>
      <c r="P15" s="43">
        <f t="shared" si="32"/>
        <v>236.36363636363637</v>
      </c>
      <c r="Q15" s="44">
        <f t="shared" si="6"/>
        <v>150</v>
      </c>
      <c r="R15" s="52">
        <v>228</v>
      </c>
      <c r="S15" s="214">
        <v>174</v>
      </c>
      <c r="T15" s="43">
        <f t="shared" si="7"/>
        <v>76.31578947368422</v>
      </c>
      <c r="U15" s="41">
        <f t="shared" si="8"/>
        <v>-54</v>
      </c>
      <c r="V15" s="44"/>
      <c r="W15" s="44"/>
      <c r="X15" s="43" t="e">
        <f t="shared" si="9"/>
        <v>#DIV/0!</v>
      </c>
      <c r="Y15" s="44">
        <f t="shared" si="10"/>
        <v>0</v>
      </c>
      <c r="Z15" s="52">
        <v>1720</v>
      </c>
      <c r="AA15" s="52">
        <v>2384</v>
      </c>
      <c r="AB15" s="42">
        <f t="shared" si="11"/>
        <v>138.6046511627907</v>
      </c>
      <c r="AC15" s="41">
        <f t="shared" si="12"/>
        <v>664</v>
      </c>
      <c r="AD15" s="52">
        <v>1594</v>
      </c>
      <c r="AE15" s="52">
        <v>1783</v>
      </c>
      <c r="AF15" s="42">
        <f t="shared" si="13"/>
        <v>111.85696361355082</v>
      </c>
      <c r="AG15" s="41">
        <f t="shared" si="14"/>
        <v>189</v>
      </c>
      <c r="AH15" s="52">
        <v>28</v>
      </c>
      <c r="AI15" s="53">
        <v>493</v>
      </c>
      <c r="AJ15" s="42">
        <v>0</v>
      </c>
      <c r="AK15" s="41">
        <f t="shared" si="16"/>
        <v>465</v>
      </c>
      <c r="AL15" s="52">
        <v>327</v>
      </c>
      <c r="AM15" s="52">
        <v>139</v>
      </c>
      <c r="AN15" s="43">
        <f t="shared" si="17"/>
        <v>42.50764525993883</v>
      </c>
      <c r="AO15" s="41">
        <f t="shared" si="18"/>
        <v>-188</v>
      </c>
      <c r="AP15" s="45">
        <f t="shared" si="19"/>
        <v>-694</v>
      </c>
      <c r="AQ15" s="46">
        <f t="shared" si="20"/>
        <v>-662</v>
      </c>
      <c r="AR15" s="46">
        <v>1639</v>
      </c>
      <c r="AS15" s="47">
        <v>1439</v>
      </c>
      <c r="AT15" s="218">
        <v>173</v>
      </c>
      <c r="AU15" s="218">
        <v>177</v>
      </c>
      <c r="AV15" s="49">
        <f t="shared" si="31"/>
        <v>102.3</v>
      </c>
      <c r="AW15" s="48">
        <f t="shared" si="21"/>
        <v>4</v>
      </c>
      <c r="AX15" s="220">
        <v>713</v>
      </c>
      <c r="AY15" s="52">
        <v>813</v>
      </c>
      <c r="AZ15" s="43">
        <f t="shared" si="22"/>
        <v>114</v>
      </c>
      <c r="BA15" s="41">
        <f t="shared" si="23"/>
        <v>100</v>
      </c>
      <c r="BB15" s="52">
        <v>1305</v>
      </c>
      <c r="BC15" s="52">
        <v>1232</v>
      </c>
      <c r="BD15" s="43">
        <f t="shared" si="24"/>
        <v>94.40613026819923</v>
      </c>
      <c r="BE15" s="41">
        <f t="shared" si="25"/>
        <v>-73</v>
      </c>
      <c r="BF15" s="52">
        <v>794</v>
      </c>
      <c r="BG15" s="52">
        <v>728</v>
      </c>
      <c r="BH15" s="43">
        <f t="shared" si="26"/>
        <v>91.68765743073047</v>
      </c>
      <c r="BI15" s="41">
        <f t="shared" si="27"/>
        <v>-66</v>
      </c>
      <c r="BJ15" s="53">
        <v>1456.2688064192578</v>
      </c>
      <c r="BK15" s="52">
        <v>1771.304347826087</v>
      </c>
      <c r="BL15" s="41">
        <f t="shared" si="28"/>
        <v>315.0355414068292</v>
      </c>
      <c r="BM15" s="52">
        <v>59</v>
      </c>
      <c r="BN15" s="52">
        <v>67</v>
      </c>
      <c r="BO15" s="43">
        <f t="shared" si="29"/>
        <v>113.6</v>
      </c>
      <c r="BP15" s="41">
        <f t="shared" si="30"/>
        <v>8</v>
      </c>
      <c r="BQ15" s="52">
        <v>23</v>
      </c>
      <c r="BR15" s="51"/>
      <c r="BS15" s="51"/>
      <c r="BT15" s="51"/>
      <c r="BU15" s="51"/>
      <c r="BV15" s="14"/>
      <c r="BW15" s="14"/>
    </row>
    <row r="16" spans="1:75" s="20" customFormat="1" ht="21.75" customHeight="1">
      <c r="A16" s="207" t="s">
        <v>186</v>
      </c>
      <c r="B16" s="52">
        <v>888</v>
      </c>
      <c r="C16" s="53">
        <v>795</v>
      </c>
      <c r="D16" s="42">
        <f t="shared" si="0"/>
        <v>89.52702702702703</v>
      </c>
      <c r="E16" s="41">
        <f t="shared" si="1"/>
        <v>-93</v>
      </c>
      <c r="F16" s="52">
        <v>367</v>
      </c>
      <c r="G16" s="52">
        <v>252</v>
      </c>
      <c r="H16" s="42">
        <f t="shared" si="2"/>
        <v>68.66485013623979</v>
      </c>
      <c r="I16" s="41">
        <f t="shared" si="3"/>
        <v>-115</v>
      </c>
      <c r="J16" s="52">
        <v>344</v>
      </c>
      <c r="K16" s="52">
        <v>289</v>
      </c>
      <c r="L16" s="42">
        <f t="shared" si="4"/>
        <v>84.01162790697676</v>
      </c>
      <c r="M16" s="41">
        <f t="shared" si="5"/>
        <v>-55</v>
      </c>
      <c r="N16" s="52">
        <v>6</v>
      </c>
      <c r="O16" s="52">
        <v>9</v>
      </c>
      <c r="P16" s="43">
        <f t="shared" si="32"/>
        <v>150</v>
      </c>
      <c r="Q16" s="44">
        <f t="shared" si="6"/>
        <v>3</v>
      </c>
      <c r="R16" s="52">
        <v>133</v>
      </c>
      <c r="S16" s="214">
        <v>133</v>
      </c>
      <c r="T16" s="43">
        <f t="shared" si="7"/>
        <v>100</v>
      </c>
      <c r="U16" s="41">
        <f t="shared" si="8"/>
        <v>0</v>
      </c>
      <c r="V16" s="44"/>
      <c r="W16" s="44"/>
      <c r="X16" s="43" t="e">
        <f t="shared" si="9"/>
        <v>#DIV/0!</v>
      </c>
      <c r="Y16" s="44">
        <f t="shared" si="10"/>
        <v>0</v>
      </c>
      <c r="Z16" s="52">
        <v>602</v>
      </c>
      <c r="AA16" s="52">
        <v>602</v>
      </c>
      <c r="AB16" s="42">
        <f t="shared" si="11"/>
        <v>100</v>
      </c>
      <c r="AC16" s="41">
        <f t="shared" si="12"/>
        <v>0</v>
      </c>
      <c r="AD16" s="52">
        <v>560</v>
      </c>
      <c r="AE16" s="52">
        <v>546</v>
      </c>
      <c r="AF16" s="42">
        <f t="shared" si="13"/>
        <v>97.5</v>
      </c>
      <c r="AG16" s="41">
        <f t="shared" si="14"/>
        <v>-14</v>
      </c>
      <c r="AH16" s="52">
        <v>40</v>
      </c>
      <c r="AI16" s="53">
        <v>48</v>
      </c>
      <c r="AJ16" s="42">
        <f t="shared" si="15"/>
        <v>120</v>
      </c>
      <c r="AK16" s="41">
        <f t="shared" si="16"/>
        <v>8</v>
      </c>
      <c r="AL16" s="52">
        <v>153</v>
      </c>
      <c r="AM16" s="52">
        <v>92</v>
      </c>
      <c r="AN16" s="43">
        <f t="shared" si="17"/>
        <v>60.130718954248366</v>
      </c>
      <c r="AO16" s="41">
        <f t="shared" si="18"/>
        <v>-61</v>
      </c>
      <c r="AP16" s="45">
        <f t="shared" si="19"/>
        <v>-6404</v>
      </c>
      <c r="AQ16" s="46">
        <f t="shared" si="20"/>
        <v>-6331</v>
      </c>
      <c r="AR16" s="46">
        <v>6848</v>
      </c>
      <c r="AS16" s="47">
        <v>6742</v>
      </c>
      <c r="AT16" s="218">
        <v>32</v>
      </c>
      <c r="AU16" s="218">
        <v>39</v>
      </c>
      <c r="AV16" s="49">
        <f t="shared" si="31"/>
        <v>121.9</v>
      </c>
      <c r="AW16" s="48">
        <f t="shared" si="21"/>
        <v>7</v>
      </c>
      <c r="AX16" s="220">
        <v>299</v>
      </c>
      <c r="AY16" s="52">
        <v>331</v>
      </c>
      <c r="AZ16" s="43">
        <f t="shared" si="22"/>
        <v>110.7</v>
      </c>
      <c r="BA16" s="41">
        <f t="shared" si="23"/>
        <v>32</v>
      </c>
      <c r="BB16" s="52">
        <v>444</v>
      </c>
      <c r="BC16" s="52">
        <v>384</v>
      </c>
      <c r="BD16" s="43">
        <f t="shared" si="24"/>
        <v>86.48648648648648</v>
      </c>
      <c r="BE16" s="41">
        <f t="shared" si="25"/>
        <v>-60</v>
      </c>
      <c r="BF16" s="52">
        <v>394</v>
      </c>
      <c r="BG16" s="52">
        <v>321</v>
      </c>
      <c r="BH16" s="43">
        <f t="shared" si="26"/>
        <v>81.47208121827411</v>
      </c>
      <c r="BI16" s="41">
        <f t="shared" si="27"/>
        <v>-73</v>
      </c>
      <c r="BJ16" s="53">
        <v>1768.71921182266</v>
      </c>
      <c r="BK16" s="52">
        <v>2592.840095465394</v>
      </c>
      <c r="BL16" s="41">
        <f t="shared" si="28"/>
        <v>824.1208836427338</v>
      </c>
      <c r="BM16" s="52">
        <v>5</v>
      </c>
      <c r="BN16" s="52">
        <v>19</v>
      </c>
      <c r="BO16" s="43">
        <f t="shared" si="29"/>
        <v>380</v>
      </c>
      <c r="BP16" s="41">
        <f t="shared" si="30"/>
        <v>14</v>
      </c>
      <c r="BQ16" s="52">
        <v>20</v>
      </c>
      <c r="BR16" s="51"/>
      <c r="BS16" s="51"/>
      <c r="BT16" s="51"/>
      <c r="BU16" s="51"/>
      <c r="BV16" s="14"/>
      <c r="BW16" s="14"/>
    </row>
    <row r="17" spans="1:75" s="20" customFormat="1" ht="21.75" customHeight="1">
      <c r="A17" s="207" t="s">
        <v>156</v>
      </c>
      <c r="B17" s="52">
        <v>682</v>
      </c>
      <c r="C17" s="53">
        <v>724</v>
      </c>
      <c r="D17" s="42">
        <f t="shared" si="0"/>
        <v>106.158357771261</v>
      </c>
      <c r="E17" s="41">
        <f t="shared" si="1"/>
        <v>42</v>
      </c>
      <c r="F17" s="52">
        <v>260</v>
      </c>
      <c r="G17" s="52">
        <v>278</v>
      </c>
      <c r="H17" s="42">
        <f t="shared" si="2"/>
        <v>106.92307692307692</v>
      </c>
      <c r="I17" s="41">
        <f t="shared" si="3"/>
        <v>18</v>
      </c>
      <c r="J17" s="52">
        <v>238</v>
      </c>
      <c r="K17" s="52">
        <v>304</v>
      </c>
      <c r="L17" s="42">
        <f t="shared" si="4"/>
        <v>127.73109243697478</v>
      </c>
      <c r="M17" s="41">
        <f t="shared" si="5"/>
        <v>66</v>
      </c>
      <c r="N17" s="52">
        <v>30</v>
      </c>
      <c r="O17" s="52">
        <v>56</v>
      </c>
      <c r="P17" s="43">
        <f t="shared" si="32"/>
        <v>186.66666666666666</v>
      </c>
      <c r="Q17" s="44">
        <f t="shared" si="6"/>
        <v>26</v>
      </c>
      <c r="R17" s="52">
        <v>81</v>
      </c>
      <c r="S17" s="214">
        <v>88</v>
      </c>
      <c r="T17" s="43">
        <f t="shared" si="7"/>
        <v>108.64197530864197</v>
      </c>
      <c r="U17" s="41">
        <f t="shared" si="8"/>
        <v>7</v>
      </c>
      <c r="V17" s="44"/>
      <c r="W17" s="44"/>
      <c r="X17" s="43" t="e">
        <f t="shared" si="9"/>
        <v>#DIV/0!</v>
      </c>
      <c r="Y17" s="44">
        <f t="shared" si="10"/>
        <v>0</v>
      </c>
      <c r="Z17" s="52">
        <v>774</v>
      </c>
      <c r="AA17" s="52">
        <v>913</v>
      </c>
      <c r="AB17" s="42">
        <f t="shared" si="11"/>
        <v>117.95865633074936</v>
      </c>
      <c r="AC17" s="41">
        <f t="shared" si="12"/>
        <v>139</v>
      </c>
      <c r="AD17" s="52">
        <v>590</v>
      </c>
      <c r="AE17" s="52">
        <v>575</v>
      </c>
      <c r="AF17" s="42">
        <f t="shared" si="13"/>
        <v>97.45762711864407</v>
      </c>
      <c r="AG17" s="41">
        <f t="shared" si="14"/>
        <v>-15</v>
      </c>
      <c r="AH17" s="52">
        <v>114</v>
      </c>
      <c r="AI17" s="53">
        <v>212</v>
      </c>
      <c r="AJ17" s="42">
        <f t="shared" si="15"/>
        <v>185.96491228070175</v>
      </c>
      <c r="AK17" s="41">
        <f t="shared" si="16"/>
        <v>98</v>
      </c>
      <c r="AL17" s="52">
        <v>86</v>
      </c>
      <c r="AM17" s="52">
        <v>106</v>
      </c>
      <c r="AN17" s="43">
        <f t="shared" si="17"/>
        <v>123.25581395348837</v>
      </c>
      <c r="AO17" s="41">
        <f t="shared" si="18"/>
        <v>20</v>
      </c>
      <c r="AP17" s="45">
        <f t="shared" si="19"/>
        <v>-2259</v>
      </c>
      <c r="AQ17" s="46">
        <f t="shared" si="20"/>
        <v>-1902</v>
      </c>
      <c r="AR17" s="46">
        <v>2558</v>
      </c>
      <c r="AS17" s="47">
        <v>2252</v>
      </c>
      <c r="AT17" s="218">
        <v>74</v>
      </c>
      <c r="AU17" s="218">
        <v>85</v>
      </c>
      <c r="AV17" s="49">
        <f t="shared" si="31"/>
        <v>114.9</v>
      </c>
      <c r="AW17" s="48">
        <f t="shared" si="21"/>
        <v>11</v>
      </c>
      <c r="AX17" s="220">
        <v>254</v>
      </c>
      <c r="AY17" s="52">
        <v>307</v>
      </c>
      <c r="AZ17" s="43">
        <f t="shared" si="22"/>
        <v>120.9</v>
      </c>
      <c r="BA17" s="41">
        <f t="shared" si="23"/>
        <v>53</v>
      </c>
      <c r="BB17" s="52">
        <v>383</v>
      </c>
      <c r="BC17" s="52">
        <v>374</v>
      </c>
      <c r="BD17" s="43">
        <f t="shared" si="24"/>
        <v>97.65013054830287</v>
      </c>
      <c r="BE17" s="41">
        <f t="shared" si="25"/>
        <v>-9</v>
      </c>
      <c r="BF17" s="52">
        <v>305</v>
      </c>
      <c r="BG17" s="52">
        <v>290</v>
      </c>
      <c r="BH17" s="43">
        <f t="shared" si="26"/>
        <v>95.08196721311475</v>
      </c>
      <c r="BI17" s="41">
        <f t="shared" si="27"/>
        <v>-15</v>
      </c>
      <c r="BJ17" s="53">
        <v>1604.4303797468353</v>
      </c>
      <c r="BK17" s="52">
        <v>2221.764705882353</v>
      </c>
      <c r="BL17" s="41">
        <f t="shared" si="28"/>
        <v>617.3343261355178</v>
      </c>
      <c r="BM17" s="52">
        <v>11</v>
      </c>
      <c r="BN17" s="52">
        <v>18</v>
      </c>
      <c r="BO17" s="43">
        <f t="shared" si="29"/>
        <v>163.6</v>
      </c>
      <c r="BP17" s="41">
        <f t="shared" si="30"/>
        <v>7</v>
      </c>
      <c r="BQ17" s="52">
        <v>17</v>
      </c>
      <c r="BR17" s="51"/>
      <c r="BS17" s="51"/>
      <c r="BT17" s="51"/>
      <c r="BU17" s="51"/>
      <c r="BV17" s="14"/>
      <c r="BW17" s="14"/>
    </row>
    <row r="18" spans="1:75" s="20" customFormat="1" ht="21.75" customHeight="1">
      <c r="A18" s="207" t="s">
        <v>187</v>
      </c>
      <c r="B18" s="52">
        <v>789</v>
      </c>
      <c r="C18" s="53">
        <v>803</v>
      </c>
      <c r="D18" s="42">
        <f t="shared" si="0"/>
        <v>101.7743979721166</v>
      </c>
      <c r="E18" s="41">
        <f t="shared" si="1"/>
        <v>14</v>
      </c>
      <c r="F18" s="52">
        <v>350</v>
      </c>
      <c r="G18" s="52">
        <v>323</v>
      </c>
      <c r="H18" s="42">
        <f t="shared" si="2"/>
        <v>92.28571428571428</v>
      </c>
      <c r="I18" s="41">
        <f t="shared" si="3"/>
        <v>-27</v>
      </c>
      <c r="J18" s="52">
        <v>333</v>
      </c>
      <c r="K18" s="52">
        <v>268</v>
      </c>
      <c r="L18" s="42">
        <f t="shared" si="4"/>
        <v>80.48048048048048</v>
      </c>
      <c r="M18" s="41">
        <f t="shared" si="5"/>
        <v>-65</v>
      </c>
      <c r="N18" s="52">
        <v>150</v>
      </c>
      <c r="O18" s="52">
        <v>125</v>
      </c>
      <c r="P18" s="43">
        <f t="shared" si="32"/>
        <v>83.33333333333334</v>
      </c>
      <c r="Q18" s="44">
        <f t="shared" si="6"/>
        <v>-25</v>
      </c>
      <c r="R18" s="52">
        <v>74</v>
      </c>
      <c r="S18" s="214">
        <v>58</v>
      </c>
      <c r="T18" s="43">
        <f t="shared" si="7"/>
        <v>78.37837837837837</v>
      </c>
      <c r="U18" s="41">
        <f t="shared" si="8"/>
        <v>-16</v>
      </c>
      <c r="V18" s="44"/>
      <c r="W18" s="44"/>
      <c r="X18" s="43" t="e">
        <f t="shared" si="9"/>
        <v>#DIV/0!</v>
      </c>
      <c r="Y18" s="44">
        <f t="shared" si="10"/>
        <v>0</v>
      </c>
      <c r="Z18" s="52">
        <v>1097</v>
      </c>
      <c r="AA18" s="52">
        <v>1019</v>
      </c>
      <c r="AB18" s="42">
        <f t="shared" si="11"/>
        <v>92.88969917958067</v>
      </c>
      <c r="AC18" s="41">
        <f t="shared" si="12"/>
        <v>-78</v>
      </c>
      <c r="AD18" s="52">
        <v>759</v>
      </c>
      <c r="AE18" s="52">
        <v>766</v>
      </c>
      <c r="AF18" s="42">
        <f t="shared" si="13"/>
        <v>100.92226613965745</v>
      </c>
      <c r="AG18" s="41">
        <f t="shared" si="14"/>
        <v>7</v>
      </c>
      <c r="AH18" s="52">
        <v>124</v>
      </c>
      <c r="AI18" s="53">
        <v>92</v>
      </c>
      <c r="AJ18" s="42">
        <f t="shared" si="15"/>
        <v>74.19354838709677</v>
      </c>
      <c r="AK18" s="41">
        <f t="shared" si="16"/>
        <v>-32</v>
      </c>
      <c r="AL18" s="52">
        <v>105</v>
      </c>
      <c r="AM18" s="52">
        <v>52</v>
      </c>
      <c r="AN18" s="43">
        <f t="shared" si="17"/>
        <v>49.523809523809526</v>
      </c>
      <c r="AO18" s="41">
        <f t="shared" si="18"/>
        <v>-53</v>
      </c>
      <c r="AP18" s="45">
        <f t="shared" si="19"/>
        <v>-3069</v>
      </c>
      <c r="AQ18" s="46">
        <f t="shared" si="20"/>
        <v>-3162</v>
      </c>
      <c r="AR18" s="46">
        <v>3396</v>
      </c>
      <c r="AS18" s="47">
        <v>3463</v>
      </c>
      <c r="AT18" s="218">
        <v>77</v>
      </c>
      <c r="AU18" s="218">
        <v>85</v>
      </c>
      <c r="AV18" s="49">
        <f t="shared" si="31"/>
        <v>110.4</v>
      </c>
      <c r="AW18" s="48">
        <f t="shared" si="21"/>
        <v>8</v>
      </c>
      <c r="AX18" s="220">
        <v>343</v>
      </c>
      <c r="AY18" s="52">
        <v>316</v>
      </c>
      <c r="AZ18" s="43">
        <f t="shared" si="22"/>
        <v>92.1</v>
      </c>
      <c r="BA18" s="41">
        <f t="shared" si="23"/>
        <v>-27</v>
      </c>
      <c r="BB18" s="52">
        <v>462</v>
      </c>
      <c r="BC18" s="52">
        <v>502</v>
      </c>
      <c r="BD18" s="43">
        <f t="shared" si="24"/>
        <v>108.65800865800865</v>
      </c>
      <c r="BE18" s="41">
        <f t="shared" si="25"/>
        <v>40</v>
      </c>
      <c r="BF18" s="52">
        <v>322</v>
      </c>
      <c r="BG18" s="52">
        <v>357</v>
      </c>
      <c r="BH18" s="43">
        <f t="shared" si="26"/>
        <v>110.86956521739131</v>
      </c>
      <c r="BI18" s="41">
        <f t="shared" si="27"/>
        <v>35</v>
      </c>
      <c r="BJ18" s="53">
        <v>1348.780487804878</v>
      </c>
      <c r="BK18" s="52">
        <v>1719.2893401015228</v>
      </c>
      <c r="BL18" s="41">
        <f t="shared" si="28"/>
        <v>370.5088522966448</v>
      </c>
      <c r="BM18" s="52">
        <v>19</v>
      </c>
      <c r="BN18" s="52">
        <v>33</v>
      </c>
      <c r="BO18" s="43">
        <f t="shared" si="29"/>
        <v>173.7</v>
      </c>
      <c r="BP18" s="41">
        <f t="shared" si="30"/>
        <v>14</v>
      </c>
      <c r="BQ18" s="52">
        <v>32</v>
      </c>
      <c r="BR18" s="51"/>
      <c r="BS18" s="51"/>
      <c r="BT18" s="51"/>
      <c r="BU18" s="51"/>
      <c r="BV18" s="14"/>
      <c r="BW18" s="14"/>
    </row>
    <row r="19" spans="1:75" s="20" customFormat="1" ht="21.75" customHeight="1">
      <c r="A19" s="207" t="s">
        <v>157</v>
      </c>
      <c r="B19" s="52">
        <v>351</v>
      </c>
      <c r="C19" s="53">
        <v>352</v>
      </c>
      <c r="D19" s="42">
        <f t="shared" si="0"/>
        <v>100.28490028490029</v>
      </c>
      <c r="E19" s="41">
        <f t="shared" si="1"/>
        <v>1</v>
      </c>
      <c r="F19" s="52">
        <v>171</v>
      </c>
      <c r="G19" s="52">
        <v>154</v>
      </c>
      <c r="H19" s="42">
        <f t="shared" si="2"/>
        <v>90.05847953216374</v>
      </c>
      <c r="I19" s="41">
        <f t="shared" si="3"/>
        <v>-17</v>
      </c>
      <c r="J19" s="52">
        <v>86</v>
      </c>
      <c r="K19" s="52">
        <v>59</v>
      </c>
      <c r="L19" s="42">
        <f t="shared" si="4"/>
        <v>68.6046511627907</v>
      </c>
      <c r="M19" s="41">
        <f t="shared" si="5"/>
        <v>-27</v>
      </c>
      <c r="N19" s="52">
        <v>6</v>
      </c>
      <c r="O19" s="52">
        <v>7</v>
      </c>
      <c r="P19" s="43">
        <f t="shared" si="32"/>
        <v>116.66666666666667</v>
      </c>
      <c r="Q19" s="44">
        <f t="shared" si="6"/>
        <v>1</v>
      </c>
      <c r="R19" s="52">
        <v>35</v>
      </c>
      <c r="S19" s="214">
        <v>18</v>
      </c>
      <c r="T19" s="43">
        <f t="shared" si="7"/>
        <v>51.42857142857142</v>
      </c>
      <c r="U19" s="41">
        <f t="shared" si="8"/>
        <v>-17</v>
      </c>
      <c r="V19" s="44"/>
      <c r="W19" s="44"/>
      <c r="X19" s="43" t="e">
        <f t="shared" si="9"/>
        <v>#DIV/0!</v>
      </c>
      <c r="Y19" s="44">
        <f t="shared" si="10"/>
        <v>0</v>
      </c>
      <c r="Z19" s="52">
        <v>292</v>
      </c>
      <c r="AA19" s="52">
        <v>301</v>
      </c>
      <c r="AB19" s="42">
        <f t="shared" si="11"/>
        <v>103.08219178082192</v>
      </c>
      <c r="AC19" s="41">
        <f t="shared" si="12"/>
        <v>9</v>
      </c>
      <c r="AD19" s="52">
        <v>291</v>
      </c>
      <c r="AE19" s="52">
        <v>264</v>
      </c>
      <c r="AF19" s="42">
        <f t="shared" si="13"/>
        <v>90.72164948453609</v>
      </c>
      <c r="AG19" s="41">
        <f t="shared" si="14"/>
        <v>-27</v>
      </c>
      <c r="AH19" s="52">
        <v>0</v>
      </c>
      <c r="AI19" s="53">
        <v>37</v>
      </c>
      <c r="AJ19" s="42">
        <v>0</v>
      </c>
      <c r="AK19" s="41">
        <f t="shared" si="16"/>
        <v>37</v>
      </c>
      <c r="AL19" s="52">
        <v>53</v>
      </c>
      <c r="AM19" s="52">
        <v>29</v>
      </c>
      <c r="AN19" s="43">
        <f t="shared" si="17"/>
        <v>54.71698113207547</v>
      </c>
      <c r="AO19" s="41">
        <f t="shared" si="18"/>
        <v>-24</v>
      </c>
      <c r="AP19" s="45">
        <f t="shared" si="19"/>
        <v>-4442</v>
      </c>
      <c r="AQ19" s="46">
        <f t="shared" si="20"/>
        <v>-4394</v>
      </c>
      <c r="AR19" s="46">
        <v>4563</v>
      </c>
      <c r="AS19" s="47">
        <v>4514</v>
      </c>
      <c r="AT19" s="218">
        <v>27</v>
      </c>
      <c r="AU19" s="218">
        <v>35</v>
      </c>
      <c r="AV19" s="49">
        <f t="shared" si="31"/>
        <v>129.6</v>
      </c>
      <c r="AW19" s="48">
        <f t="shared" si="21"/>
        <v>8</v>
      </c>
      <c r="AX19" s="220">
        <v>84</v>
      </c>
      <c r="AY19" s="52">
        <v>94</v>
      </c>
      <c r="AZ19" s="43">
        <f t="shared" si="22"/>
        <v>111.9</v>
      </c>
      <c r="BA19" s="41">
        <f t="shared" si="23"/>
        <v>10</v>
      </c>
      <c r="BB19" s="52">
        <v>230</v>
      </c>
      <c r="BC19" s="52">
        <v>232</v>
      </c>
      <c r="BD19" s="43">
        <f t="shared" si="24"/>
        <v>100.8695652173913</v>
      </c>
      <c r="BE19" s="41">
        <f t="shared" si="25"/>
        <v>2</v>
      </c>
      <c r="BF19" s="52">
        <v>195</v>
      </c>
      <c r="BG19" s="52">
        <v>174</v>
      </c>
      <c r="BH19" s="43">
        <f t="shared" si="26"/>
        <v>89.23076923076924</v>
      </c>
      <c r="BI19" s="41">
        <f t="shared" si="27"/>
        <v>-21</v>
      </c>
      <c r="BJ19" s="53">
        <v>1323.0263157894738</v>
      </c>
      <c r="BK19" s="52">
        <v>1832.8571428571431</v>
      </c>
      <c r="BL19" s="41">
        <f t="shared" si="28"/>
        <v>509.83082706766936</v>
      </c>
      <c r="BM19" s="52">
        <v>7</v>
      </c>
      <c r="BN19" s="52">
        <v>17</v>
      </c>
      <c r="BO19" s="43">
        <f t="shared" si="29"/>
        <v>242.9</v>
      </c>
      <c r="BP19" s="41">
        <f t="shared" si="30"/>
        <v>10</v>
      </c>
      <c r="BQ19" s="52">
        <v>2</v>
      </c>
      <c r="BR19" s="51"/>
      <c r="BS19" s="51"/>
      <c r="BT19" s="51"/>
      <c r="BU19" s="51"/>
      <c r="BV19" s="14"/>
      <c r="BW19" s="14"/>
    </row>
    <row r="20" spans="1:75" s="54" customFormat="1" ht="21.75" customHeight="1">
      <c r="A20" s="208" t="s">
        <v>188</v>
      </c>
      <c r="B20" s="52">
        <v>824</v>
      </c>
      <c r="C20" s="53">
        <v>777</v>
      </c>
      <c r="D20" s="42">
        <f t="shared" si="0"/>
        <v>94.29611650485437</v>
      </c>
      <c r="E20" s="41">
        <f t="shared" si="1"/>
        <v>-47</v>
      </c>
      <c r="F20" s="52">
        <v>313</v>
      </c>
      <c r="G20" s="52">
        <v>298</v>
      </c>
      <c r="H20" s="42">
        <f t="shared" si="2"/>
        <v>95.2076677316294</v>
      </c>
      <c r="I20" s="41">
        <f t="shared" si="3"/>
        <v>-15</v>
      </c>
      <c r="J20" s="52">
        <v>536</v>
      </c>
      <c r="K20" s="52">
        <v>469</v>
      </c>
      <c r="L20" s="42">
        <f t="shared" si="4"/>
        <v>87.5</v>
      </c>
      <c r="M20" s="41">
        <f t="shared" si="5"/>
        <v>-67</v>
      </c>
      <c r="N20" s="52">
        <v>205</v>
      </c>
      <c r="O20" s="52">
        <v>190</v>
      </c>
      <c r="P20" s="43">
        <f t="shared" si="32"/>
        <v>92.6829268292683</v>
      </c>
      <c r="Q20" s="44">
        <f t="shared" si="6"/>
        <v>-15</v>
      </c>
      <c r="R20" s="52">
        <v>166</v>
      </c>
      <c r="S20" s="214">
        <v>157</v>
      </c>
      <c r="T20" s="43">
        <f t="shared" si="7"/>
        <v>94.57831325301204</v>
      </c>
      <c r="U20" s="41">
        <f t="shared" si="8"/>
        <v>-9</v>
      </c>
      <c r="V20" s="44"/>
      <c r="W20" s="44"/>
      <c r="X20" s="43" t="e">
        <f t="shared" si="9"/>
        <v>#DIV/0!</v>
      </c>
      <c r="Y20" s="44" t="s">
        <v>11</v>
      </c>
      <c r="Z20" s="52">
        <v>1570</v>
      </c>
      <c r="AA20" s="52">
        <v>1342</v>
      </c>
      <c r="AB20" s="42">
        <f t="shared" si="11"/>
        <v>85.47770700636943</v>
      </c>
      <c r="AC20" s="41">
        <f t="shared" si="12"/>
        <v>-228</v>
      </c>
      <c r="AD20" s="52">
        <v>766</v>
      </c>
      <c r="AE20" s="52">
        <v>717</v>
      </c>
      <c r="AF20" s="42">
        <f t="shared" si="13"/>
        <v>93.60313315926892</v>
      </c>
      <c r="AG20" s="41">
        <f t="shared" si="14"/>
        <v>-49</v>
      </c>
      <c r="AH20" s="52">
        <v>651</v>
      </c>
      <c r="AI20" s="53">
        <v>354</v>
      </c>
      <c r="AJ20" s="42">
        <f t="shared" si="15"/>
        <v>54.377880184331794</v>
      </c>
      <c r="AK20" s="41">
        <f t="shared" si="16"/>
        <v>-297</v>
      </c>
      <c r="AL20" s="52">
        <v>236</v>
      </c>
      <c r="AM20" s="52">
        <v>213</v>
      </c>
      <c r="AN20" s="43">
        <f t="shared" si="17"/>
        <v>90.2542372881356</v>
      </c>
      <c r="AO20" s="41">
        <f t="shared" si="18"/>
        <v>-23</v>
      </c>
      <c r="AP20" s="45">
        <f t="shared" si="19"/>
        <v>-1937</v>
      </c>
      <c r="AQ20" s="46">
        <f t="shared" si="20"/>
        <v>-2403</v>
      </c>
      <c r="AR20" s="46">
        <v>2397</v>
      </c>
      <c r="AS20" s="47">
        <v>2796</v>
      </c>
      <c r="AT20" s="218">
        <v>154</v>
      </c>
      <c r="AU20" s="218">
        <v>140</v>
      </c>
      <c r="AV20" s="49">
        <f t="shared" si="31"/>
        <v>90.9</v>
      </c>
      <c r="AW20" s="48">
        <f t="shared" si="21"/>
        <v>-14</v>
      </c>
      <c r="AX20" s="220">
        <v>645</v>
      </c>
      <c r="AY20" s="52">
        <v>748</v>
      </c>
      <c r="AZ20" s="43">
        <f t="shared" si="22"/>
        <v>116</v>
      </c>
      <c r="BA20" s="41">
        <f t="shared" si="23"/>
        <v>103</v>
      </c>
      <c r="BB20" s="52">
        <v>364</v>
      </c>
      <c r="BC20" s="52">
        <v>384</v>
      </c>
      <c r="BD20" s="43">
        <f t="shared" si="24"/>
        <v>105.4945054945055</v>
      </c>
      <c r="BE20" s="41">
        <f t="shared" si="25"/>
        <v>20</v>
      </c>
      <c r="BF20" s="52">
        <v>319</v>
      </c>
      <c r="BG20" s="52">
        <v>333</v>
      </c>
      <c r="BH20" s="43">
        <f t="shared" si="26"/>
        <v>104.38871473354232</v>
      </c>
      <c r="BI20" s="41">
        <f t="shared" si="27"/>
        <v>14</v>
      </c>
      <c r="BJ20" s="53">
        <v>2175.9803921568628</v>
      </c>
      <c r="BK20" s="52">
        <v>2793.1693989071036</v>
      </c>
      <c r="BL20" s="41">
        <f t="shared" si="28"/>
        <v>617.1890067502409</v>
      </c>
      <c r="BM20" s="52">
        <v>62</v>
      </c>
      <c r="BN20" s="52">
        <v>162</v>
      </c>
      <c r="BO20" s="43">
        <f t="shared" si="29"/>
        <v>261.3</v>
      </c>
      <c r="BP20" s="41">
        <f t="shared" si="30"/>
        <v>100</v>
      </c>
      <c r="BQ20" s="52">
        <v>44</v>
      </c>
      <c r="BR20" s="51"/>
      <c r="BS20" s="51"/>
      <c r="BT20" s="51"/>
      <c r="BU20" s="51"/>
      <c r="BV20" s="14"/>
      <c r="BW20" s="14"/>
    </row>
    <row r="21" spans="1:75" s="20" customFormat="1" ht="21.75" customHeight="1">
      <c r="A21" s="207" t="s">
        <v>189</v>
      </c>
      <c r="B21" s="52">
        <v>763</v>
      </c>
      <c r="C21" s="53">
        <v>881</v>
      </c>
      <c r="D21" s="42">
        <f t="shared" si="0"/>
        <v>115.46526867627784</v>
      </c>
      <c r="E21" s="41">
        <f t="shared" si="1"/>
        <v>118</v>
      </c>
      <c r="F21" s="52">
        <v>315</v>
      </c>
      <c r="G21" s="52">
        <v>378</v>
      </c>
      <c r="H21" s="42">
        <f t="shared" si="2"/>
        <v>120</v>
      </c>
      <c r="I21" s="41">
        <f t="shared" si="3"/>
        <v>63</v>
      </c>
      <c r="J21" s="52">
        <v>421</v>
      </c>
      <c r="K21" s="52">
        <v>395</v>
      </c>
      <c r="L21" s="42">
        <f t="shared" si="4"/>
        <v>93.82422802850357</v>
      </c>
      <c r="M21" s="41">
        <f t="shared" si="5"/>
        <v>-26</v>
      </c>
      <c r="N21" s="52">
        <v>191</v>
      </c>
      <c r="O21" s="52">
        <v>181</v>
      </c>
      <c r="P21" s="43">
        <f aca="true" t="shared" si="33" ref="P21:P28">O21/N21*100</f>
        <v>94.76439790575915</v>
      </c>
      <c r="Q21" s="44">
        <f t="shared" si="6"/>
        <v>-10</v>
      </c>
      <c r="R21" s="52">
        <v>144</v>
      </c>
      <c r="S21" s="214">
        <v>106</v>
      </c>
      <c r="T21" s="43">
        <f t="shared" si="7"/>
        <v>73.61111111111111</v>
      </c>
      <c r="U21" s="41">
        <f t="shared" si="8"/>
        <v>-38</v>
      </c>
      <c r="V21" s="44"/>
      <c r="W21" s="44"/>
      <c r="X21" s="43" t="e">
        <f t="shared" si="9"/>
        <v>#DIV/0!</v>
      </c>
      <c r="Y21" s="44">
        <f aca="true" t="shared" si="34" ref="Y21:Y28">W21-V21</f>
        <v>0</v>
      </c>
      <c r="Z21" s="52">
        <v>1188</v>
      </c>
      <c r="AA21" s="52">
        <v>1057</v>
      </c>
      <c r="AB21" s="42">
        <f t="shared" si="11"/>
        <v>88.97306397306397</v>
      </c>
      <c r="AC21" s="41">
        <f t="shared" si="12"/>
        <v>-131</v>
      </c>
      <c r="AD21" s="52">
        <v>645</v>
      </c>
      <c r="AE21" s="52">
        <v>768</v>
      </c>
      <c r="AF21" s="42">
        <f t="shared" si="13"/>
        <v>119.06976744186046</v>
      </c>
      <c r="AG21" s="41">
        <f t="shared" si="14"/>
        <v>123</v>
      </c>
      <c r="AH21" s="52">
        <v>527</v>
      </c>
      <c r="AI21" s="53">
        <v>179</v>
      </c>
      <c r="AJ21" s="42">
        <f t="shared" si="15"/>
        <v>33.96584440227704</v>
      </c>
      <c r="AK21" s="41">
        <f t="shared" si="16"/>
        <v>-348</v>
      </c>
      <c r="AL21" s="52">
        <v>104</v>
      </c>
      <c r="AM21" s="52">
        <v>157</v>
      </c>
      <c r="AN21" s="43">
        <f t="shared" si="17"/>
        <v>150.96153846153845</v>
      </c>
      <c r="AO21" s="41">
        <f t="shared" si="18"/>
        <v>53</v>
      </c>
      <c r="AP21" s="45">
        <f t="shared" si="19"/>
        <v>-5050</v>
      </c>
      <c r="AQ21" s="46">
        <f t="shared" si="20"/>
        <v>-4400</v>
      </c>
      <c r="AR21" s="46">
        <v>5375</v>
      </c>
      <c r="AS21" s="47">
        <v>4751</v>
      </c>
      <c r="AT21" s="218">
        <v>129</v>
      </c>
      <c r="AU21" s="218">
        <v>131</v>
      </c>
      <c r="AV21" s="49">
        <f t="shared" si="31"/>
        <v>101.6</v>
      </c>
      <c r="AW21" s="48">
        <f t="shared" si="21"/>
        <v>2</v>
      </c>
      <c r="AX21" s="220">
        <v>456</v>
      </c>
      <c r="AY21" s="52">
        <v>496</v>
      </c>
      <c r="AZ21" s="43">
        <f t="shared" si="22"/>
        <v>108.8</v>
      </c>
      <c r="BA21" s="41">
        <f t="shared" si="23"/>
        <v>40</v>
      </c>
      <c r="BB21" s="52">
        <v>438</v>
      </c>
      <c r="BC21" s="52">
        <v>530</v>
      </c>
      <c r="BD21" s="43">
        <f t="shared" si="24"/>
        <v>121.00456621004567</v>
      </c>
      <c r="BE21" s="41">
        <f t="shared" si="25"/>
        <v>92</v>
      </c>
      <c r="BF21" s="52">
        <v>385</v>
      </c>
      <c r="BG21" s="52">
        <v>466</v>
      </c>
      <c r="BH21" s="43">
        <f t="shared" si="26"/>
        <v>121.03896103896103</v>
      </c>
      <c r="BI21" s="41">
        <f t="shared" si="27"/>
        <v>81</v>
      </c>
      <c r="BJ21" s="53">
        <v>1663.106796116505</v>
      </c>
      <c r="BK21" s="52">
        <v>2194.4812362030907</v>
      </c>
      <c r="BL21" s="41">
        <f t="shared" si="28"/>
        <v>531.3744400865858</v>
      </c>
      <c r="BM21" s="52">
        <v>26</v>
      </c>
      <c r="BN21" s="52">
        <v>95</v>
      </c>
      <c r="BO21" s="43">
        <f t="shared" si="29"/>
        <v>365.4</v>
      </c>
      <c r="BP21" s="41">
        <f t="shared" si="30"/>
        <v>69</v>
      </c>
      <c r="BQ21" s="52">
        <v>26</v>
      </c>
      <c r="BR21" s="51"/>
      <c r="BS21" s="51"/>
      <c r="BT21" s="51"/>
      <c r="BU21" s="51"/>
      <c r="BV21" s="14"/>
      <c r="BW21" s="14"/>
    </row>
    <row r="22" spans="1:75" s="20" customFormat="1" ht="21.75" customHeight="1">
      <c r="A22" s="207" t="s">
        <v>190</v>
      </c>
      <c r="B22" s="52">
        <v>600</v>
      </c>
      <c r="C22" s="53">
        <v>485</v>
      </c>
      <c r="D22" s="42">
        <f t="shared" si="0"/>
        <v>80.83333333333333</v>
      </c>
      <c r="E22" s="41">
        <f t="shared" si="1"/>
        <v>-115</v>
      </c>
      <c r="F22" s="52">
        <v>219</v>
      </c>
      <c r="G22" s="52">
        <v>161</v>
      </c>
      <c r="H22" s="42">
        <f t="shared" si="2"/>
        <v>73.51598173515981</v>
      </c>
      <c r="I22" s="41">
        <f t="shared" si="3"/>
        <v>-58</v>
      </c>
      <c r="J22" s="52">
        <v>221</v>
      </c>
      <c r="K22" s="52">
        <v>166</v>
      </c>
      <c r="L22" s="42">
        <f t="shared" si="4"/>
        <v>75.1131221719457</v>
      </c>
      <c r="M22" s="41">
        <f t="shared" si="5"/>
        <v>-55</v>
      </c>
      <c r="N22" s="52">
        <v>62</v>
      </c>
      <c r="O22" s="52">
        <v>45</v>
      </c>
      <c r="P22" s="43">
        <f t="shared" si="33"/>
        <v>72.58064516129032</v>
      </c>
      <c r="Q22" s="44">
        <f t="shared" si="6"/>
        <v>-17</v>
      </c>
      <c r="R22" s="52">
        <v>63</v>
      </c>
      <c r="S22" s="214">
        <v>60</v>
      </c>
      <c r="T22" s="43">
        <f t="shared" si="7"/>
        <v>95.23809523809523</v>
      </c>
      <c r="U22" s="41">
        <f t="shared" si="8"/>
        <v>-3</v>
      </c>
      <c r="V22" s="44"/>
      <c r="W22" s="44"/>
      <c r="X22" s="43" t="e">
        <f t="shared" si="9"/>
        <v>#DIV/0!</v>
      </c>
      <c r="Y22" s="44">
        <f t="shared" si="34"/>
        <v>0</v>
      </c>
      <c r="Z22" s="52">
        <v>822</v>
      </c>
      <c r="AA22" s="52">
        <v>566</v>
      </c>
      <c r="AB22" s="42">
        <f t="shared" si="11"/>
        <v>68.85644768856449</v>
      </c>
      <c r="AC22" s="41">
        <f t="shared" si="12"/>
        <v>-256</v>
      </c>
      <c r="AD22" s="52">
        <v>580</v>
      </c>
      <c r="AE22" s="52">
        <v>450</v>
      </c>
      <c r="AF22" s="42">
        <f t="shared" si="13"/>
        <v>77.58620689655173</v>
      </c>
      <c r="AG22" s="41">
        <f t="shared" si="14"/>
        <v>-130</v>
      </c>
      <c r="AH22" s="52">
        <v>161</v>
      </c>
      <c r="AI22" s="53">
        <v>65</v>
      </c>
      <c r="AJ22" s="42">
        <f t="shared" si="15"/>
        <v>40.37267080745342</v>
      </c>
      <c r="AK22" s="41">
        <f t="shared" si="16"/>
        <v>-96</v>
      </c>
      <c r="AL22" s="52">
        <v>54</v>
      </c>
      <c r="AM22" s="52">
        <v>35</v>
      </c>
      <c r="AN22" s="43">
        <f t="shared" si="17"/>
        <v>64.81481481481481</v>
      </c>
      <c r="AO22" s="41">
        <f t="shared" si="18"/>
        <v>-19</v>
      </c>
      <c r="AP22" s="45">
        <f t="shared" si="19"/>
        <v>-3525</v>
      </c>
      <c r="AQ22" s="46">
        <f t="shared" si="20"/>
        <v>-3393</v>
      </c>
      <c r="AR22" s="46">
        <v>3773</v>
      </c>
      <c r="AS22" s="47">
        <v>3588</v>
      </c>
      <c r="AT22" s="218">
        <v>70</v>
      </c>
      <c r="AU22" s="218">
        <v>49</v>
      </c>
      <c r="AV22" s="49">
        <f t="shared" si="31"/>
        <v>70</v>
      </c>
      <c r="AW22" s="48">
        <f t="shared" si="21"/>
        <v>-21</v>
      </c>
      <c r="AX22" s="220">
        <v>241</v>
      </c>
      <c r="AY22" s="52">
        <v>174</v>
      </c>
      <c r="AZ22" s="43">
        <f t="shared" si="22"/>
        <v>72.2</v>
      </c>
      <c r="BA22" s="41">
        <f t="shared" si="23"/>
        <v>-67</v>
      </c>
      <c r="BB22" s="52">
        <v>352</v>
      </c>
      <c r="BC22" s="52">
        <v>290</v>
      </c>
      <c r="BD22" s="43">
        <f t="shared" si="24"/>
        <v>82.38636363636364</v>
      </c>
      <c r="BE22" s="41">
        <f t="shared" si="25"/>
        <v>-62</v>
      </c>
      <c r="BF22" s="52">
        <v>285</v>
      </c>
      <c r="BG22" s="52">
        <v>212</v>
      </c>
      <c r="BH22" s="43">
        <f t="shared" si="26"/>
        <v>74.3859649122807</v>
      </c>
      <c r="BI22" s="41">
        <f t="shared" si="27"/>
        <v>-73</v>
      </c>
      <c r="BJ22" s="53">
        <v>1554.8262548262549</v>
      </c>
      <c r="BK22" s="52">
        <v>2159.748427672956</v>
      </c>
      <c r="BL22" s="41">
        <f t="shared" si="28"/>
        <v>604.9221728467012</v>
      </c>
      <c r="BM22" s="52">
        <v>6</v>
      </c>
      <c r="BN22" s="52">
        <v>14</v>
      </c>
      <c r="BO22" s="43">
        <f t="shared" si="29"/>
        <v>233.3</v>
      </c>
      <c r="BP22" s="41">
        <f t="shared" si="30"/>
        <v>8</v>
      </c>
      <c r="BQ22" s="52">
        <v>11</v>
      </c>
      <c r="BR22" s="51"/>
      <c r="BS22" s="51"/>
      <c r="BT22" s="51"/>
      <c r="BU22" s="51"/>
      <c r="BV22" s="14"/>
      <c r="BW22" s="14"/>
    </row>
    <row r="23" spans="1:75" s="20" customFormat="1" ht="21.75" customHeight="1">
      <c r="A23" s="207" t="s">
        <v>158</v>
      </c>
      <c r="B23" s="52">
        <v>4026</v>
      </c>
      <c r="C23" s="53">
        <v>3692</v>
      </c>
      <c r="D23" s="42">
        <f t="shared" si="0"/>
        <v>91.70392449080974</v>
      </c>
      <c r="E23" s="41">
        <f t="shared" si="1"/>
        <v>-334</v>
      </c>
      <c r="F23" s="52">
        <v>1836</v>
      </c>
      <c r="G23" s="52">
        <v>1569</v>
      </c>
      <c r="H23" s="42">
        <f t="shared" si="2"/>
        <v>85.45751633986927</v>
      </c>
      <c r="I23" s="41">
        <f t="shared" si="3"/>
        <v>-267</v>
      </c>
      <c r="J23" s="52">
        <v>2023</v>
      </c>
      <c r="K23" s="52">
        <v>2111</v>
      </c>
      <c r="L23" s="42">
        <f t="shared" si="4"/>
        <v>104.34997528423133</v>
      </c>
      <c r="M23" s="41">
        <f t="shared" si="5"/>
        <v>88</v>
      </c>
      <c r="N23" s="52">
        <v>1110</v>
      </c>
      <c r="O23" s="52">
        <v>1323</v>
      </c>
      <c r="P23" s="43">
        <f t="shared" si="33"/>
        <v>119.1891891891892</v>
      </c>
      <c r="Q23" s="44">
        <f t="shared" si="6"/>
        <v>213</v>
      </c>
      <c r="R23" s="52">
        <v>173</v>
      </c>
      <c r="S23" s="214">
        <v>148</v>
      </c>
      <c r="T23" s="43">
        <f t="shared" si="7"/>
        <v>85.54913294797689</v>
      </c>
      <c r="U23" s="41">
        <f t="shared" si="8"/>
        <v>-25</v>
      </c>
      <c r="V23" s="44"/>
      <c r="W23" s="44"/>
      <c r="X23" s="43" t="e">
        <f t="shared" si="9"/>
        <v>#DIV/0!</v>
      </c>
      <c r="Y23" s="44">
        <f t="shared" si="34"/>
        <v>0</v>
      </c>
      <c r="Z23" s="52">
        <v>9125</v>
      </c>
      <c r="AA23" s="52">
        <v>7200</v>
      </c>
      <c r="AB23" s="42">
        <f t="shared" si="11"/>
        <v>78.9041095890411</v>
      </c>
      <c r="AC23" s="41">
        <f t="shared" si="12"/>
        <v>-1925</v>
      </c>
      <c r="AD23" s="52">
        <v>3593</v>
      </c>
      <c r="AE23" s="52">
        <v>3317</v>
      </c>
      <c r="AF23" s="42">
        <f t="shared" si="13"/>
        <v>92.31839688282773</v>
      </c>
      <c r="AG23" s="41">
        <f t="shared" si="14"/>
        <v>-276</v>
      </c>
      <c r="AH23" s="52">
        <v>4711</v>
      </c>
      <c r="AI23" s="53">
        <v>3285</v>
      </c>
      <c r="AJ23" s="42">
        <f t="shared" si="15"/>
        <v>69.73041817023986</v>
      </c>
      <c r="AK23" s="41">
        <f t="shared" si="16"/>
        <v>-1426</v>
      </c>
      <c r="AL23" s="52">
        <v>171</v>
      </c>
      <c r="AM23" s="52">
        <v>62</v>
      </c>
      <c r="AN23" s="43">
        <f t="shared" si="17"/>
        <v>36.25730994152047</v>
      </c>
      <c r="AO23" s="41">
        <f t="shared" si="18"/>
        <v>-109</v>
      </c>
      <c r="AP23" s="45">
        <f t="shared" si="19"/>
        <v>-3618</v>
      </c>
      <c r="AQ23" s="46">
        <f t="shared" si="20"/>
        <v>-3118</v>
      </c>
      <c r="AR23" s="46">
        <v>5273</v>
      </c>
      <c r="AS23" s="47">
        <v>4674</v>
      </c>
      <c r="AT23" s="218">
        <v>956</v>
      </c>
      <c r="AU23" s="218">
        <v>826</v>
      </c>
      <c r="AV23" s="49">
        <f t="shared" si="31"/>
        <v>86.4</v>
      </c>
      <c r="AW23" s="48">
        <f t="shared" si="21"/>
        <v>-130</v>
      </c>
      <c r="AX23" s="220">
        <v>4823</v>
      </c>
      <c r="AY23" s="52">
        <v>5111</v>
      </c>
      <c r="AZ23" s="43">
        <f t="shared" si="22"/>
        <v>106</v>
      </c>
      <c r="BA23" s="41">
        <f t="shared" si="23"/>
        <v>288</v>
      </c>
      <c r="BB23" s="52">
        <v>2371</v>
      </c>
      <c r="BC23" s="52">
        <v>2136</v>
      </c>
      <c r="BD23" s="43">
        <f t="shared" si="24"/>
        <v>90.08857022353438</v>
      </c>
      <c r="BE23" s="41">
        <f t="shared" si="25"/>
        <v>-235</v>
      </c>
      <c r="BF23" s="52">
        <v>1945</v>
      </c>
      <c r="BG23" s="52">
        <v>1745</v>
      </c>
      <c r="BH23" s="43">
        <f t="shared" si="26"/>
        <v>89.7172236503856</v>
      </c>
      <c r="BI23" s="41">
        <f t="shared" si="27"/>
        <v>-200</v>
      </c>
      <c r="BJ23" s="53">
        <v>2229.367469879518</v>
      </c>
      <c r="BK23" s="52">
        <v>2710.120481927711</v>
      </c>
      <c r="BL23" s="41">
        <f t="shared" si="28"/>
        <v>480.7530120481929</v>
      </c>
      <c r="BM23" s="52">
        <v>885</v>
      </c>
      <c r="BN23" s="52">
        <v>1011</v>
      </c>
      <c r="BO23" s="43">
        <f t="shared" si="29"/>
        <v>114.2</v>
      </c>
      <c r="BP23" s="41">
        <f t="shared" si="30"/>
        <v>126</v>
      </c>
      <c r="BQ23" s="52">
        <v>359</v>
      </c>
      <c r="BR23" s="51"/>
      <c r="BS23" s="51"/>
      <c r="BT23" s="51"/>
      <c r="BU23" s="51"/>
      <c r="BV23" s="14"/>
      <c r="BW23" s="14"/>
    </row>
    <row r="24" spans="1:75" s="20" customFormat="1" ht="21.75" customHeight="1">
      <c r="A24" s="207" t="s">
        <v>159</v>
      </c>
      <c r="B24" s="52">
        <v>2399</v>
      </c>
      <c r="C24" s="53">
        <v>2313</v>
      </c>
      <c r="D24" s="42">
        <f t="shared" si="0"/>
        <v>96.41517298874531</v>
      </c>
      <c r="E24" s="41">
        <f t="shared" si="1"/>
        <v>-86</v>
      </c>
      <c r="F24" s="52">
        <v>1119</v>
      </c>
      <c r="G24" s="52">
        <v>1007</v>
      </c>
      <c r="H24" s="42">
        <f t="shared" si="2"/>
        <v>89.99106344950849</v>
      </c>
      <c r="I24" s="41">
        <f t="shared" si="3"/>
        <v>-112</v>
      </c>
      <c r="J24" s="52">
        <v>873</v>
      </c>
      <c r="K24" s="52">
        <v>820</v>
      </c>
      <c r="L24" s="42">
        <f t="shared" si="4"/>
        <v>93.92898052691866</v>
      </c>
      <c r="M24" s="41">
        <f t="shared" si="5"/>
        <v>-53</v>
      </c>
      <c r="N24" s="52">
        <v>346</v>
      </c>
      <c r="O24" s="52">
        <v>350</v>
      </c>
      <c r="P24" s="43">
        <f t="shared" si="33"/>
        <v>101.15606936416187</v>
      </c>
      <c r="Q24" s="44">
        <f t="shared" si="6"/>
        <v>4</v>
      </c>
      <c r="R24" s="52">
        <v>139</v>
      </c>
      <c r="S24" s="214">
        <v>134</v>
      </c>
      <c r="T24" s="43">
        <f t="shared" si="7"/>
        <v>96.40287769784173</v>
      </c>
      <c r="U24" s="41">
        <f t="shared" si="8"/>
        <v>-5</v>
      </c>
      <c r="V24" s="44"/>
      <c r="W24" s="44"/>
      <c r="X24" s="43" t="e">
        <f t="shared" si="9"/>
        <v>#DIV/0!</v>
      </c>
      <c r="Y24" s="44">
        <f t="shared" si="34"/>
        <v>0</v>
      </c>
      <c r="Z24" s="52">
        <v>3362</v>
      </c>
      <c r="AA24" s="52">
        <v>3449</v>
      </c>
      <c r="AB24" s="42">
        <f t="shared" si="11"/>
        <v>102.58774538964902</v>
      </c>
      <c r="AC24" s="41">
        <f t="shared" si="12"/>
        <v>87</v>
      </c>
      <c r="AD24" s="52">
        <v>2343</v>
      </c>
      <c r="AE24" s="52">
        <v>2204</v>
      </c>
      <c r="AF24" s="42">
        <f t="shared" si="13"/>
        <v>94.06743491250533</v>
      </c>
      <c r="AG24" s="41">
        <f t="shared" si="14"/>
        <v>-139</v>
      </c>
      <c r="AH24" s="52">
        <v>250</v>
      </c>
      <c r="AI24" s="53">
        <v>551</v>
      </c>
      <c r="AJ24" s="42">
        <f t="shared" si="15"/>
        <v>220.4</v>
      </c>
      <c r="AK24" s="41">
        <f t="shared" si="16"/>
        <v>301</v>
      </c>
      <c r="AL24" s="52">
        <v>279</v>
      </c>
      <c r="AM24" s="52">
        <v>271</v>
      </c>
      <c r="AN24" s="43">
        <f t="shared" si="17"/>
        <v>97.1326164874552</v>
      </c>
      <c r="AO24" s="41">
        <f t="shared" si="18"/>
        <v>-8</v>
      </c>
      <c r="AP24" s="45">
        <f t="shared" si="19"/>
        <v>-5094</v>
      </c>
      <c r="AQ24" s="46">
        <f t="shared" si="20"/>
        <v>-5819</v>
      </c>
      <c r="AR24" s="46">
        <v>6003</v>
      </c>
      <c r="AS24" s="47">
        <v>6736</v>
      </c>
      <c r="AT24" s="218">
        <v>288</v>
      </c>
      <c r="AU24" s="218">
        <v>253</v>
      </c>
      <c r="AV24" s="49">
        <f t="shared" si="31"/>
        <v>87.8</v>
      </c>
      <c r="AW24" s="48">
        <f t="shared" si="21"/>
        <v>-35</v>
      </c>
      <c r="AX24" s="220">
        <v>1062</v>
      </c>
      <c r="AY24" s="52">
        <v>1123</v>
      </c>
      <c r="AZ24" s="43">
        <f t="shared" si="22"/>
        <v>105.7</v>
      </c>
      <c r="BA24" s="41">
        <f t="shared" si="23"/>
        <v>61</v>
      </c>
      <c r="BB24" s="52">
        <v>1490</v>
      </c>
      <c r="BC24" s="52">
        <v>1396</v>
      </c>
      <c r="BD24" s="43">
        <f t="shared" si="24"/>
        <v>93.69127516778524</v>
      </c>
      <c r="BE24" s="41">
        <f t="shared" si="25"/>
        <v>-94</v>
      </c>
      <c r="BF24" s="52">
        <v>1123</v>
      </c>
      <c r="BG24" s="52">
        <v>1093</v>
      </c>
      <c r="BH24" s="43">
        <f t="shared" si="26"/>
        <v>97.32858414959928</v>
      </c>
      <c r="BI24" s="41">
        <f t="shared" si="27"/>
        <v>-30</v>
      </c>
      <c r="BJ24" s="53">
        <v>1742.2008547008547</v>
      </c>
      <c r="BK24" s="52">
        <v>2443.4250764525996</v>
      </c>
      <c r="BL24" s="41">
        <f t="shared" si="28"/>
        <v>701.2242217517448</v>
      </c>
      <c r="BM24" s="52">
        <v>99</v>
      </c>
      <c r="BN24" s="52">
        <v>129</v>
      </c>
      <c r="BO24" s="43">
        <f t="shared" si="29"/>
        <v>130.3</v>
      </c>
      <c r="BP24" s="41">
        <f t="shared" si="30"/>
        <v>30</v>
      </c>
      <c r="BQ24" s="52">
        <v>37</v>
      </c>
      <c r="BR24" s="51"/>
      <c r="BS24" s="51"/>
      <c r="BT24" s="51"/>
      <c r="BU24" s="51"/>
      <c r="BV24" s="14"/>
      <c r="BW24" s="14"/>
    </row>
    <row r="25" spans="1:75" s="20" customFormat="1" ht="21.75" customHeight="1">
      <c r="A25" s="207" t="s">
        <v>160</v>
      </c>
      <c r="B25" s="52">
        <v>3158</v>
      </c>
      <c r="C25" s="53">
        <v>2538</v>
      </c>
      <c r="D25" s="42">
        <f t="shared" si="0"/>
        <v>80.36732108929702</v>
      </c>
      <c r="E25" s="41">
        <f t="shared" si="1"/>
        <v>-620</v>
      </c>
      <c r="F25" s="52">
        <v>1511</v>
      </c>
      <c r="G25" s="52">
        <v>805</v>
      </c>
      <c r="H25" s="42">
        <f t="shared" si="2"/>
        <v>53.27597617471873</v>
      </c>
      <c r="I25" s="41">
        <f t="shared" si="3"/>
        <v>-706</v>
      </c>
      <c r="J25" s="52">
        <v>991</v>
      </c>
      <c r="K25" s="52">
        <v>790</v>
      </c>
      <c r="L25" s="42">
        <f t="shared" si="4"/>
        <v>79.71745711402623</v>
      </c>
      <c r="M25" s="41">
        <f t="shared" si="5"/>
        <v>-201</v>
      </c>
      <c r="N25" s="52">
        <v>347</v>
      </c>
      <c r="O25" s="52">
        <v>420</v>
      </c>
      <c r="P25" s="43">
        <f t="shared" si="33"/>
        <v>121.03746397694523</v>
      </c>
      <c r="Q25" s="44">
        <f t="shared" si="6"/>
        <v>73</v>
      </c>
      <c r="R25" s="52">
        <v>136</v>
      </c>
      <c r="S25" s="214">
        <v>115</v>
      </c>
      <c r="T25" s="43">
        <f t="shared" si="7"/>
        <v>84.55882352941177</v>
      </c>
      <c r="U25" s="41">
        <f t="shared" si="8"/>
        <v>-21</v>
      </c>
      <c r="V25" s="44"/>
      <c r="W25" s="44"/>
      <c r="X25" s="43" t="e">
        <f t="shared" si="9"/>
        <v>#DIV/0!</v>
      </c>
      <c r="Y25" s="44">
        <f t="shared" si="34"/>
        <v>0</v>
      </c>
      <c r="Z25" s="52">
        <v>3821</v>
      </c>
      <c r="AA25" s="52">
        <v>3696</v>
      </c>
      <c r="AB25" s="42">
        <f t="shared" si="11"/>
        <v>96.72860507720492</v>
      </c>
      <c r="AC25" s="41">
        <f t="shared" si="12"/>
        <v>-125</v>
      </c>
      <c r="AD25" s="52">
        <v>2580</v>
      </c>
      <c r="AE25" s="52">
        <v>2089</v>
      </c>
      <c r="AF25" s="42">
        <f t="shared" si="13"/>
        <v>80.96899224806201</v>
      </c>
      <c r="AG25" s="41">
        <f t="shared" si="14"/>
        <v>-491</v>
      </c>
      <c r="AH25" s="52">
        <v>910</v>
      </c>
      <c r="AI25" s="53">
        <v>1126</v>
      </c>
      <c r="AJ25" s="42">
        <f t="shared" si="15"/>
        <v>123.73626373626374</v>
      </c>
      <c r="AK25" s="41">
        <f t="shared" si="16"/>
        <v>216</v>
      </c>
      <c r="AL25" s="52">
        <v>328</v>
      </c>
      <c r="AM25" s="52">
        <v>269</v>
      </c>
      <c r="AN25" s="43">
        <f t="shared" si="17"/>
        <v>82.01219512195121</v>
      </c>
      <c r="AO25" s="41">
        <f t="shared" si="18"/>
        <v>-59</v>
      </c>
      <c r="AP25" s="45">
        <f t="shared" si="19"/>
        <v>-1779</v>
      </c>
      <c r="AQ25" s="46">
        <f t="shared" si="20"/>
        <v>-2019</v>
      </c>
      <c r="AR25" s="46">
        <v>3063</v>
      </c>
      <c r="AS25" s="47">
        <v>2915</v>
      </c>
      <c r="AT25" s="218">
        <v>375</v>
      </c>
      <c r="AU25" s="218">
        <v>244</v>
      </c>
      <c r="AV25" s="49">
        <f t="shared" si="31"/>
        <v>65.1</v>
      </c>
      <c r="AW25" s="48">
        <f t="shared" si="21"/>
        <v>-131</v>
      </c>
      <c r="AX25" s="220">
        <v>1089</v>
      </c>
      <c r="AY25" s="52">
        <v>964</v>
      </c>
      <c r="AZ25" s="43">
        <f t="shared" si="22"/>
        <v>88.5</v>
      </c>
      <c r="BA25" s="41">
        <f t="shared" si="23"/>
        <v>-125</v>
      </c>
      <c r="BB25" s="52">
        <v>1874</v>
      </c>
      <c r="BC25" s="52">
        <v>1642</v>
      </c>
      <c r="BD25" s="43">
        <f t="shared" si="24"/>
        <v>87.62006403415154</v>
      </c>
      <c r="BE25" s="41">
        <f t="shared" si="25"/>
        <v>-232</v>
      </c>
      <c r="BF25" s="52">
        <v>1205</v>
      </c>
      <c r="BG25" s="52">
        <v>954</v>
      </c>
      <c r="BH25" s="43">
        <f t="shared" si="26"/>
        <v>79.1701244813278</v>
      </c>
      <c r="BI25" s="41">
        <f t="shared" si="27"/>
        <v>-251</v>
      </c>
      <c r="BJ25" s="53">
        <v>1648.0511571254567</v>
      </c>
      <c r="BK25" s="52">
        <v>1985.6569709127382</v>
      </c>
      <c r="BL25" s="41">
        <f t="shared" si="28"/>
        <v>337.6058137872815</v>
      </c>
      <c r="BM25" s="52">
        <v>85</v>
      </c>
      <c r="BN25" s="52">
        <v>117</v>
      </c>
      <c r="BO25" s="43">
        <f t="shared" si="29"/>
        <v>137.6</v>
      </c>
      <c r="BP25" s="41">
        <f t="shared" si="30"/>
        <v>32</v>
      </c>
      <c r="BQ25" s="52">
        <v>112</v>
      </c>
      <c r="BR25" s="51"/>
      <c r="BS25" s="51"/>
      <c r="BT25" s="51"/>
      <c r="BU25" s="51"/>
      <c r="BV25" s="14"/>
      <c r="BW25" s="14"/>
    </row>
    <row r="26" spans="1:75" s="20" customFormat="1" ht="21.75" customHeight="1">
      <c r="A26" s="207" t="s">
        <v>161</v>
      </c>
      <c r="B26" s="209">
        <v>1117</v>
      </c>
      <c r="C26" s="210">
        <v>1250</v>
      </c>
      <c r="D26" s="42">
        <f t="shared" si="0"/>
        <v>111.90689346463742</v>
      </c>
      <c r="E26" s="41">
        <f t="shared" si="1"/>
        <v>133</v>
      </c>
      <c r="F26" s="211">
        <v>560</v>
      </c>
      <c r="G26" s="211">
        <v>532</v>
      </c>
      <c r="H26" s="42">
        <f t="shared" si="2"/>
        <v>95</v>
      </c>
      <c r="I26" s="41">
        <f t="shared" si="3"/>
        <v>-28</v>
      </c>
      <c r="J26" s="212">
        <v>517</v>
      </c>
      <c r="K26" s="212">
        <v>576</v>
      </c>
      <c r="L26" s="42">
        <f t="shared" si="4"/>
        <v>111.41199226305609</v>
      </c>
      <c r="M26" s="41">
        <f t="shared" si="5"/>
        <v>59</v>
      </c>
      <c r="N26" s="213">
        <v>249</v>
      </c>
      <c r="O26" s="213">
        <v>304</v>
      </c>
      <c r="P26" s="43">
        <f t="shared" si="33"/>
        <v>122.08835341365463</v>
      </c>
      <c r="Q26" s="44">
        <f t="shared" si="6"/>
        <v>55</v>
      </c>
      <c r="R26" s="215">
        <v>53</v>
      </c>
      <c r="S26" s="216">
        <v>73</v>
      </c>
      <c r="T26" s="43">
        <f t="shared" si="7"/>
        <v>137.73584905660377</v>
      </c>
      <c r="U26" s="41">
        <f t="shared" si="8"/>
        <v>20</v>
      </c>
      <c r="V26" s="44"/>
      <c r="W26" s="44"/>
      <c r="X26" s="43" t="e">
        <f t="shared" si="9"/>
        <v>#DIV/0!</v>
      </c>
      <c r="Y26" s="44">
        <f t="shared" si="34"/>
        <v>0</v>
      </c>
      <c r="Z26" s="52">
        <v>2774</v>
      </c>
      <c r="AA26" s="52">
        <v>2946</v>
      </c>
      <c r="AB26" s="42">
        <f t="shared" si="11"/>
        <v>106.20043258832013</v>
      </c>
      <c r="AC26" s="41">
        <f t="shared" si="12"/>
        <v>172</v>
      </c>
      <c r="AD26" s="52">
        <v>968</v>
      </c>
      <c r="AE26" s="52">
        <v>1001</v>
      </c>
      <c r="AF26" s="42">
        <f t="shared" si="13"/>
        <v>103.40909090909092</v>
      </c>
      <c r="AG26" s="41">
        <f t="shared" si="14"/>
        <v>33</v>
      </c>
      <c r="AH26" s="52">
        <v>1152</v>
      </c>
      <c r="AI26" s="53">
        <v>1557</v>
      </c>
      <c r="AJ26" s="42">
        <f t="shared" si="15"/>
        <v>135.15625</v>
      </c>
      <c r="AK26" s="41">
        <f t="shared" si="16"/>
        <v>405</v>
      </c>
      <c r="AL26" s="217">
        <v>74</v>
      </c>
      <c r="AM26" s="217">
        <v>118</v>
      </c>
      <c r="AN26" s="43">
        <f t="shared" si="17"/>
        <v>159.45945945945945</v>
      </c>
      <c r="AO26" s="41">
        <f t="shared" si="18"/>
        <v>44</v>
      </c>
      <c r="AP26" s="45">
        <f t="shared" si="19"/>
        <v>-3770</v>
      </c>
      <c r="AQ26" s="46">
        <f t="shared" si="20"/>
        <v>-3905</v>
      </c>
      <c r="AR26" s="46">
        <v>4192</v>
      </c>
      <c r="AS26" s="47">
        <v>4383</v>
      </c>
      <c r="AT26" s="219">
        <v>171</v>
      </c>
      <c r="AU26" s="219">
        <v>167</v>
      </c>
      <c r="AV26" s="49">
        <f t="shared" si="31"/>
        <v>97.7</v>
      </c>
      <c r="AW26" s="48">
        <f t="shared" si="21"/>
        <v>-4</v>
      </c>
      <c r="AX26" s="222">
        <v>766</v>
      </c>
      <c r="AY26" s="221">
        <v>1009</v>
      </c>
      <c r="AZ26" s="43">
        <f t="shared" si="22"/>
        <v>131.7</v>
      </c>
      <c r="BA26" s="41">
        <f t="shared" si="23"/>
        <v>243</v>
      </c>
      <c r="BB26" s="223">
        <v>695</v>
      </c>
      <c r="BC26" s="223">
        <v>772</v>
      </c>
      <c r="BD26" s="43">
        <f t="shared" si="24"/>
        <v>111.07913669064749</v>
      </c>
      <c r="BE26" s="41">
        <f t="shared" si="25"/>
        <v>77</v>
      </c>
      <c r="BF26" s="224">
        <v>513</v>
      </c>
      <c r="BG26" s="224">
        <v>633</v>
      </c>
      <c r="BH26" s="43">
        <f t="shared" si="26"/>
        <v>123.39181286549707</v>
      </c>
      <c r="BI26" s="41">
        <f t="shared" si="27"/>
        <v>120</v>
      </c>
      <c r="BJ26" s="226">
        <v>2002.2770398481973</v>
      </c>
      <c r="BK26" s="225">
        <v>2311.756168359942</v>
      </c>
      <c r="BL26" s="41">
        <f t="shared" si="28"/>
        <v>309.47912851174465</v>
      </c>
      <c r="BM26" s="227">
        <v>129</v>
      </c>
      <c r="BN26" s="227">
        <v>162</v>
      </c>
      <c r="BO26" s="43">
        <f t="shared" si="29"/>
        <v>125.6</v>
      </c>
      <c r="BP26" s="41">
        <f t="shared" si="30"/>
        <v>33</v>
      </c>
      <c r="BQ26" s="228">
        <v>109</v>
      </c>
      <c r="BR26" s="51"/>
      <c r="BS26" s="51"/>
      <c r="BT26" s="51"/>
      <c r="BU26" s="51"/>
      <c r="BV26" s="14"/>
      <c r="BW26" s="14"/>
    </row>
    <row r="27" spans="1:75" s="20" customFormat="1" ht="21.75" customHeight="1">
      <c r="A27" s="207" t="s">
        <v>162</v>
      </c>
      <c r="B27" s="52">
        <v>1433</v>
      </c>
      <c r="C27" s="53">
        <v>1321</v>
      </c>
      <c r="D27" s="42">
        <f t="shared" si="0"/>
        <v>92.18422889043964</v>
      </c>
      <c r="E27" s="41">
        <f t="shared" si="1"/>
        <v>-112</v>
      </c>
      <c r="F27" s="52">
        <v>656</v>
      </c>
      <c r="G27" s="52">
        <v>507</v>
      </c>
      <c r="H27" s="42">
        <f t="shared" si="2"/>
        <v>77.28658536585365</v>
      </c>
      <c r="I27" s="41">
        <f t="shared" si="3"/>
        <v>-149</v>
      </c>
      <c r="J27" s="52">
        <v>507</v>
      </c>
      <c r="K27" s="52">
        <v>567</v>
      </c>
      <c r="L27" s="42">
        <f t="shared" si="4"/>
        <v>111.83431952662721</v>
      </c>
      <c r="M27" s="41">
        <f t="shared" si="5"/>
        <v>60</v>
      </c>
      <c r="N27" s="52">
        <v>249</v>
      </c>
      <c r="O27" s="52">
        <v>334</v>
      </c>
      <c r="P27" s="43">
        <f t="shared" si="33"/>
        <v>134.13654618473896</v>
      </c>
      <c r="Q27" s="44">
        <f t="shared" si="6"/>
        <v>85</v>
      </c>
      <c r="R27" s="52">
        <v>65</v>
      </c>
      <c r="S27" s="214">
        <v>92</v>
      </c>
      <c r="T27" s="43">
        <f t="shared" si="7"/>
        <v>141.53846153846155</v>
      </c>
      <c r="U27" s="41">
        <f t="shared" si="8"/>
        <v>27</v>
      </c>
      <c r="V27" s="44"/>
      <c r="W27" s="44"/>
      <c r="X27" s="43" t="e">
        <f t="shared" si="9"/>
        <v>#DIV/0!</v>
      </c>
      <c r="Y27" s="44">
        <f t="shared" si="34"/>
        <v>0</v>
      </c>
      <c r="Z27" s="52">
        <v>3416</v>
      </c>
      <c r="AA27" s="52">
        <v>3109</v>
      </c>
      <c r="AB27" s="42">
        <f t="shared" si="11"/>
        <v>91.0128805620609</v>
      </c>
      <c r="AC27" s="41">
        <f t="shared" si="12"/>
        <v>-307</v>
      </c>
      <c r="AD27" s="52">
        <v>1348</v>
      </c>
      <c r="AE27" s="52">
        <v>1223</v>
      </c>
      <c r="AF27" s="42">
        <f t="shared" si="13"/>
        <v>90.72700296735906</v>
      </c>
      <c r="AG27" s="41">
        <f t="shared" si="14"/>
        <v>-125</v>
      </c>
      <c r="AH27" s="52">
        <v>1120</v>
      </c>
      <c r="AI27" s="53">
        <v>976</v>
      </c>
      <c r="AJ27" s="42">
        <f t="shared" si="15"/>
        <v>87.14285714285714</v>
      </c>
      <c r="AK27" s="41">
        <f t="shared" si="16"/>
        <v>-144</v>
      </c>
      <c r="AL27" s="52">
        <v>158</v>
      </c>
      <c r="AM27" s="52">
        <v>79</v>
      </c>
      <c r="AN27" s="43">
        <f t="shared" si="17"/>
        <v>50</v>
      </c>
      <c r="AO27" s="41">
        <f t="shared" si="18"/>
        <v>-79</v>
      </c>
      <c r="AP27" s="45">
        <f t="shared" si="19"/>
        <v>-1679</v>
      </c>
      <c r="AQ27" s="46">
        <f t="shared" si="20"/>
        <v>-1592</v>
      </c>
      <c r="AR27" s="46">
        <v>2178</v>
      </c>
      <c r="AS27" s="47">
        <v>2086</v>
      </c>
      <c r="AT27" s="218">
        <v>178</v>
      </c>
      <c r="AU27" s="218">
        <v>230</v>
      </c>
      <c r="AV27" s="49">
        <f t="shared" si="31"/>
        <v>129.2</v>
      </c>
      <c r="AW27" s="48">
        <f t="shared" si="21"/>
        <v>52</v>
      </c>
      <c r="AX27" s="220">
        <v>611</v>
      </c>
      <c r="AY27" s="52">
        <v>627</v>
      </c>
      <c r="AZ27" s="43">
        <f t="shared" si="22"/>
        <v>102.6</v>
      </c>
      <c r="BA27" s="41">
        <f t="shared" si="23"/>
        <v>16</v>
      </c>
      <c r="BB27" s="52">
        <v>934</v>
      </c>
      <c r="BC27" s="52">
        <v>827</v>
      </c>
      <c r="BD27" s="43">
        <f t="shared" si="24"/>
        <v>88.54389721627409</v>
      </c>
      <c r="BE27" s="41">
        <f t="shared" si="25"/>
        <v>-107</v>
      </c>
      <c r="BF27" s="52">
        <v>740</v>
      </c>
      <c r="BG27" s="52">
        <v>598</v>
      </c>
      <c r="BH27" s="43">
        <f t="shared" si="26"/>
        <v>80.8108108108108</v>
      </c>
      <c r="BI27" s="41">
        <f t="shared" si="27"/>
        <v>-142</v>
      </c>
      <c r="BJ27" s="53">
        <v>1723.589001447178</v>
      </c>
      <c r="BK27" s="52">
        <v>2015.1142355008787</v>
      </c>
      <c r="BL27" s="41">
        <f t="shared" si="28"/>
        <v>291.52523405370084</v>
      </c>
      <c r="BM27" s="52">
        <v>105</v>
      </c>
      <c r="BN27" s="52">
        <v>57</v>
      </c>
      <c r="BO27" s="43">
        <f t="shared" si="29"/>
        <v>54.3</v>
      </c>
      <c r="BP27" s="41">
        <f t="shared" si="30"/>
        <v>-48</v>
      </c>
      <c r="BQ27" s="52">
        <v>34</v>
      </c>
      <c r="BR27" s="51"/>
      <c r="BS27" s="51"/>
      <c r="BT27" s="51"/>
      <c r="BU27" s="51"/>
      <c r="BV27" s="14"/>
      <c r="BW27" s="14"/>
    </row>
    <row r="28" spans="1:75" s="20" customFormat="1" ht="21.75" customHeight="1">
      <c r="A28" s="207" t="s">
        <v>191</v>
      </c>
      <c r="B28" s="52">
        <v>1402</v>
      </c>
      <c r="C28" s="53">
        <v>1255</v>
      </c>
      <c r="D28" s="42">
        <f t="shared" si="0"/>
        <v>89.51497860199714</v>
      </c>
      <c r="E28" s="41">
        <f t="shared" si="1"/>
        <v>-147</v>
      </c>
      <c r="F28" s="52">
        <v>487</v>
      </c>
      <c r="G28" s="52">
        <v>396</v>
      </c>
      <c r="H28" s="42">
        <f t="shared" si="2"/>
        <v>81.3141683778234</v>
      </c>
      <c r="I28" s="41">
        <f t="shared" si="3"/>
        <v>-91</v>
      </c>
      <c r="J28" s="52">
        <v>489</v>
      </c>
      <c r="K28" s="52">
        <v>533</v>
      </c>
      <c r="L28" s="42">
        <f t="shared" si="4"/>
        <v>108.99795501022496</v>
      </c>
      <c r="M28" s="41">
        <f t="shared" si="5"/>
        <v>44</v>
      </c>
      <c r="N28" s="52">
        <v>209</v>
      </c>
      <c r="O28" s="52">
        <v>319</v>
      </c>
      <c r="P28" s="43">
        <f t="shared" si="33"/>
        <v>152.63157894736844</v>
      </c>
      <c r="Q28" s="44">
        <f t="shared" si="6"/>
        <v>110</v>
      </c>
      <c r="R28" s="52">
        <v>122</v>
      </c>
      <c r="S28" s="214">
        <v>132</v>
      </c>
      <c r="T28" s="43">
        <f t="shared" si="7"/>
        <v>108.19672131147541</v>
      </c>
      <c r="U28" s="41">
        <f t="shared" si="8"/>
        <v>10</v>
      </c>
      <c r="V28" s="44"/>
      <c r="W28" s="44"/>
      <c r="X28" s="43" t="e">
        <f t="shared" si="9"/>
        <v>#DIV/0!</v>
      </c>
      <c r="Y28" s="44">
        <f t="shared" si="34"/>
        <v>0</v>
      </c>
      <c r="Z28" s="52">
        <v>2099</v>
      </c>
      <c r="AA28" s="52">
        <v>2657</v>
      </c>
      <c r="AB28" s="42">
        <f t="shared" si="11"/>
        <v>126.58408766079086</v>
      </c>
      <c r="AC28" s="41">
        <f t="shared" si="12"/>
        <v>558</v>
      </c>
      <c r="AD28" s="52">
        <v>1201</v>
      </c>
      <c r="AE28" s="52">
        <v>1011</v>
      </c>
      <c r="AF28" s="42">
        <f t="shared" si="13"/>
        <v>84.17985012489592</v>
      </c>
      <c r="AG28" s="41">
        <f t="shared" si="14"/>
        <v>-190</v>
      </c>
      <c r="AH28" s="52">
        <v>214</v>
      </c>
      <c r="AI28" s="53">
        <v>760</v>
      </c>
      <c r="AJ28" s="42">
        <f t="shared" si="15"/>
        <v>355.14018691588785</v>
      </c>
      <c r="AK28" s="41">
        <f t="shared" si="16"/>
        <v>546</v>
      </c>
      <c r="AL28" s="52">
        <v>144</v>
      </c>
      <c r="AM28" s="52">
        <v>153</v>
      </c>
      <c r="AN28" s="43">
        <f t="shared" si="17"/>
        <v>106.25</v>
      </c>
      <c r="AO28" s="41">
        <f t="shared" si="18"/>
        <v>9</v>
      </c>
      <c r="AP28" s="45">
        <f t="shared" si="19"/>
        <v>-10078</v>
      </c>
      <c r="AQ28" s="46">
        <f t="shared" si="20"/>
        <v>-10292</v>
      </c>
      <c r="AR28" s="46">
        <v>10639</v>
      </c>
      <c r="AS28" s="47">
        <v>10758</v>
      </c>
      <c r="AT28" s="218">
        <v>172</v>
      </c>
      <c r="AU28" s="218">
        <v>164</v>
      </c>
      <c r="AV28" s="49">
        <f t="shared" si="31"/>
        <v>95.3</v>
      </c>
      <c r="AW28" s="48">
        <f t="shared" si="21"/>
        <v>-8</v>
      </c>
      <c r="AX28" s="220">
        <v>642</v>
      </c>
      <c r="AY28" s="52">
        <v>650</v>
      </c>
      <c r="AZ28" s="43">
        <f t="shared" si="22"/>
        <v>101.2</v>
      </c>
      <c r="BA28" s="41">
        <f t="shared" si="23"/>
        <v>8</v>
      </c>
      <c r="BB28" s="52">
        <v>841</v>
      </c>
      <c r="BC28" s="52">
        <v>789</v>
      </c>
      <c r="BD28" s="43">
        <f t="shared" si="24"/>
        <v>93.81688466111771</v>
      </c>
      <c r="BE28" s="41">
        <f t="shared" si="25"/>
        <v>-52</v>
      </c>
      <c r="BF28" s="52">
        <v>683</v>
      </c>
      <c r="BG28" s="52">
        <v>636</v>
      </c>
      <c r="BH28" s="43">
        <f t="shared" si="26"/>
        <v>93.1185944363104</v>
      </c>
      <c r="BI28" s="41">
        <f t="shared" si="27"/>
        <v>-47</v>
      </c>
      <c r="BJ28" s="53">
        <v>1693.2944606413994</v>
      </c>
      <c r="BK28" s="52">
        <v>2283.480825958702</v>
      </c>
      <c r="BL28" s="41">
        <f t="shared" si="28"/>
        <v>590.1863653173027</v>
      </c>
      <c r="BM28" s="52">
        <v>96</v>
      </c>
      <c r="BN28" s="52">
        <v>111</v>
      </c>
      <c r="BO28" s="43">
        <f t="shared" si="29"/>
        <v>115.6</v>
      </c>
      <c r="BP28" s="41">
        <f t="shared" si="30"/>
        <v>15</v>
      </c>
      <c r="BQ28" s="52">
        <v>59</v>
      </c>
      <c r="BR28" s="51"/>
      <c r="BS28" s="51"/>
      <c r="BT28" s="51"/>
      <c r="BU28" s="51"/>
      <c r="BV28" s="14"/>
      <c r="BW28" s="14"/>
    </row>
    <row r="29" spans="5:72" s="55" customFormat="1" ht="15.75"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AX29" s="57"/>
      <c r="AY29" s="57"/>
      <c r="AZ29" s="57"/>
      <c r="BA29" s="58"/>
      <c r="BI29" s="59"/>
      <c r="BJ29" s="59"/>
      <c r="BK29" s="59"/>
      <c r="BS29" s="51"/>
      <c r="BT29" s="51"/>
    </row>
    <row r="30" spans="5:63" s="55" customFormat="1" ht="12.75"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AX30" s="57"/>
      <c r="AY30" s="57"/>
      <c r="AZ30" s="57"/>
      <c r="BA30" s="58"/>
      <c r="BI30" s="59"/>
      <c r="BJ30" s="59"/>
      <c r="BK30" s="59"/>
    </row>
    <row r="31" spans="5:63" s="55" customFormat="1" ht="12.75"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AX31" s="57"/>
      <c r="AY31" s="57"/>
      <c r="AZ31" s="57"/>
      <c r="BA31" s="58"/>
      <c r="BI31" s="59"/>
      <c r="BJ31" s="59"/>
      <c r="BK31" s="59"/>
    </row>
    <row r="32" spans="5:63" s="55" customFormat="1" ht="12.75"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BA32" s="59"/>
      <c r="BI32" s="59"/>
      <c r="BJ32" s="59"/>
      <c r="BK32" s="59"/>
    </row>
    <row r="33" spans="5:63" s="55" customFormat="1" ht="12.75"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BI33" s="59"/>
      <c r="BJ33" s="59"/>
      <c r="BK33" s="59"/>
    </row>
    <row r="34" spans="5:17" s="55" customFormat="1" ht="12.75"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5:17" s="55" customFormat="1" ht="12.75"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5:17" s="55" customFormat="1" ht="12.75"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="55" customFormat="1" ht="12.75"/>
    <row r="38" s="55" customFormat="1" ht="12.75"/>
    <row r="39" s="55" customFormat="1" ht="12.75"/>
    <row r="40" s="55" customFormat="1" ht="12.75"/>
    <row r="41" s="55" customFormat="1" ht="12.75"/>
    <row r="42" s="55" customFormat="1" ht="12.75"/>
    <row r="43" s="55" customFormat="1" ht="12.75"/>
    <row r="44" s="55" customFormat="1" ht="12.75"/>
    <row r="45" s="55" customFormat="1" ht="12.75"/>
    <row r="46" s="55" customFormat="1" ht="12.75"/>
    <row r="47" s="55" customFormat="1" ht="12.75"/>
    <row r="48" s="55" customFormat="1" ht="12.75"/>
    <row r="49" s="55" customFormat="1" ht="12.75"/>
    <row r="50" s="55" customFormat="1" ht="12.75"/>
    <row r="51" s="55" customFormat="1" ht="12.75"/>
    <row r="52" s="55" customFormat="1" ht="12.75"/>
    <row r="53" s="55" customFormat="1" ht="12.75"/>
    <row r="54" s="55" customFormat="1" ht="12.75"/>
    <row r="55" s="55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</sheetData>
  <sheetProtection/>
  <mergeCells count="69">
    <mergeCell ref="A3:A7"/>
    <mergeCell ref="B3:E5"/>
    <mergeCell ref="F3:I5"/>
    <mergeCell ref="J3:M5"/>
    <mergeCell ref="N3:Q5"/>
    <mergeCell ref="B6:B7"/>
    <mergeCell ref="C6:C7"/>
    <mergeCell ref="K6:K7"/>
    <mergeCell ref="D6:E6"/>
    <mergeCell ref="F6:F7"/>
    <mergeCell ref="P6:Q6"/>
    <mergeCell ref="R6:R7"/>
    <mergeCell ref="S6:S7"/>
    <mergeCell ref="AL3:AO5"/>
    <mergeCell ref="B1:U1"/>
    <mergeCell ref="B2:U2"/>
    <mergeCell ref="R3:U5"/>
    <mergeCell ref="V3:Y5"/>
    <mergeCell ref="Z3:AC5"/>
    <mergeCell ref="AR4:AS5"/>
    <mergeCell ref="BF3:BI5"/>
    <mergeCell ref="BJ3:BL5"/>
    <mergeCell ref="G6:G7"/>
    <mergeCell ref="H6:I6"/>
    <mergeCell ref="J6:J7"/>
    <mergeCell ref="AA6:AA7"/>
    <mergeCell ref="L6:M6"/>
    <mergeCell ref="N6:N7"/>
    <mergeCell ref="O6:O7"/>
    <mergeCell ref="AB6:AC6"/>
    <mergeCell ref="AD6:AD7"/>
    <mergeCell ref="AF6:AG6"/>
    <mergeCell ref="BM3:BQ5"/>
    <mergeCell ref="AD3:AG3"/>
    <mergeCell ref="AH3:AK5"/>
    <mergeCell ref="AT3:AW5"/>
    <mergeCell ref="AX3:BA5"/>
    <mergeCell ref="BB3:BE5"/>
    <mergeCell ref="AD4:AG5"/>
    <mergeCell ref="BK6:BK7"/>
    <mergeCell ref="BL6:BL7"/>
    <mergeCell ref="AN6:AO6"/>
    <mergeCell ref="T6:U6"/>
    <mergeCell ref="V6:V7"/>
    <mergeCell ref="AZ6:BA6"/>
    <mergeCell ref="W6:W7"/>
    <mergeCell ref="X6:Y6"/>
    <mergeCell ref="Z6:Z7"/>
    <mergeCell ref="AE6:AE7"/>
    <mergeCell ref="BM6:BM7"/>
    <mergeCell ref="AT6:AT7"/>
    <mergeCell ref="AH6:AH7"/>
    <mergeCell ref="AI6:AI7"/>
    <mergeCell ref="AJ6:AK6"/>
    <mergeCell ref="BC6:BC7"/>
    <mergeCell ref="BD6:BE6"/>
    <mergeCell ref="AL6:AL7"/>
    <mergeCell ref="AM6:AM7"/>
    <mergeCell ref="BJ6:BJ7"/>
    <mergeCell ref="BN6:BN7"/>
    <mergeCell ref="BF6:BF7"/>
    <mergeCell ref="BG6:BG7"/>
    <mergeCell ref="BH6:BI6"/>
    <mergeCell ref="BQ6:BQ7"/>
    <mergeCell ref="AU6:AU7"/>
    <mergeCell ref="AV6:AW6"/>
    <mergeCell ref="AX6:AY6"/>
    <mergeCell ref="BO6:BP6"/>
    <mergeCell ref="BB6:BB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71" r:id="rId1"/>
  <colBreaks count="3" manualBreakCount="3">
    <brk id="25" max="33" man="1"/>
    <brk id="37" max="33" man="1"/>
    <brk id="6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Бутакова Ганна Іванівна</cp:lastModifiedBy>
  <cp:lastPrinted>2018-03-13T07:07:59Z</cp:lastPrinted>
  <dcterms:created xsi:type="dcterms:W3CDTF">2017-11-17T08:56:41Z</dcterms:created>
  <dcterms:modified xsi:type="dcterms:W3CDTF">2018-05-16T10:24:40Z</dcterms:modified>
  <cp:category/>
  <cp:version/>
  <cp:contentType/>
  <cp:contentStatus/>
</cp:coreProperties>
</file>